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\Dropbox\0 NAP Titel Aktuell\Literaturhaus\Zeitspiegel\"/>
    </mc:Choice>
  </mc:AlternateContent>
  <xr:revisionPtr revIDLastSave="0" documentId="13_ncr:1_{6EB45CAB-13EA-47D3-A803-92A5186DF081}" xr6:coauthVersionLast="45" xr6:coauthVersionMax="45" xr10:uidLastSave="{00000000-0000-0000-0000-000000000000}"/>
  <bookViews>
    <workbookView xWindow="33555" yWindow="660" windowWidth="17835" windowHeight="13425" xr2:uid="{094950BD-7D6B-0E4E-8987-EC6BB9F586B5}"/>
  </bookViews>
  <sheets>
    <sheet name="Kalkulation f Autor" sheetId="2" r:id="rId1"/>
    <sheet name="LektSatzDruck" sheetId="1" r:id="rId2"/>
    <sheet name="PR_Preisliste" sheetId="4" r:id="rId3"/>
    <sheet name="LP_Primerat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0" i="2"/>
  <c r="B3" i="2"/>
  <c r="H6" i="1"/>
  <c r="F6" i="1"/>
  <c r="D6" i="1" s="1"/>
  <c r="F3" i="2" s="1"/>
  <c r="H19" i="1"/>
  <c r="F7" i="1"/>
  <c r="D7" i="1" s="1"/>
  <c r="F4" i="2" s="1"/>
  <c r="F8" i="1"/>
  <c r="D8" i="1" s="1"/>
  <c r="F5" i="1"/>
  <c r="D5" i="1" s="1"/>
  <c r="F2" i="2" s="1"/>
  <c r="H12" i="1"/>
  <c r="E3" i="2"/>
  <c r="D12" i="2" s="1"/>
  <c r="E12" i="2" s="1"/>
  <c r="F12" i="2" s="1"/>
  <c r="G12" i="2" s="1"/>
  <c r="E4" i="2"/>
  <c r="D13" i="2" s="1"/>
  <c r="E13" i="2" s="1"/>
  <c r="F13" i="2" s="1"/>
  <c r="G13" i="2" s="1"/>
  <c r="E5" i="2"/>
  <c r="D14" i="2" s="1"/>
  <c r="E14" i="2" s="1"/>
  <c r="F14" i="2" s="1"/>
  <c r="G14" i="2" s="1"/>
  <c r="E2" i="2"/>
  <c r="D11" i="2" s="1"/>
  <c r="E11" i="2" s="1"/>
  <c r="F11" i="2" s="1"/>
  <c r="G11" i="2" s="1"/>
  <c r="D5" i="2"/>
  <c r="D4" i="2"/>
  <c r="D3" i="2"/>
  <c r="D2" i="2"/>
  <c r="R36" i="4"/>
  <c r="P36" i="4"/>
  <c r="N36" i="4"/>
  <c r="L36" i="4"/>
  <c r="J36" i="4"/>
  <c r="H36" i="4"/>
  <c r="F36" i="4"/>
  <c r="D36" i="4"/>
  <c r="B36" i="4"/>
  <c r="R35" i="4"/>
  <c r="P35" i="4"/>
  <c r="N35" i="4"/>
  <c r="L35" i="4"/>
  <c r="J35" i="4"/>
  <c r="H35" i="4"/>
  <c r="F35" i="4"/>
  <c r="D35" i="4"/>
  <c r="B35" i="4"/>
  <c r="R34" i="4"/>
  <c r="P34" i="4"/>
  <c r="N34" i="4"/>
  <c r="L34" i="4"/>
  <c r="J34" i="4"/>
  <c r="H34" i="4"/>
  <c r="F34" i="4"/>
  <c r="D34" i="4"/>
  <c r="B34" i="4"/>
  <c r="R33" i="4"/>
  <c r="P33" i="4"/>
  <c r="N33" i="4"/>
  <c r="J33" i="4"/>
  <c r="H33" i="4"/>
  <c r="F33" i="4"/>
  <c r="D33" i="4"/>
  <c r="B33" i="4"/>
  <c r="R32" i="4"/>
  <c r="P32" i="4"/>
  <c r="N32" i="4"/>
  <c r="L32" i="4"/>
  <c r="J32" i="4"/>
  <c r="H32" i="4"/>
  <c r="F32" i="4"/>
  <c r="D32" i="4"/>
  <c r="B32" i="4"/>
  <c r="R31" i="4"/>
  <c r="P31" i="4"/>
  <c r="N31" i="4"/>
  <c r="L31" i="4"/>
  <c r="J31" i="4"/>
  <c r="H31" i="4"/>
  <c r="F31" i="4"/>
  <c r="D31" i="4"/>
  <c r="B31" i="4"/>
  <c r="R30" i="4"/>
  <c r="P30" i="4"/>
  <c r="N30" i="4"/>
  <c r="L30" i="4"/>
  <c r="J30" i="4"/>
  <c r="H30" i="4"/>
  <c r="F30" i="4"/>
  <c r="D30" i="4"/>
  <c r="B30" i="4"/>
  <c r="R29" i="4"/>
  <c r="P29" i="4"/>
  <c r="N29" i="4"/>
  <c r="L29" i="4"/>
  <c r="J29" i="4"/>
  <c r="H29" i="4"/>
  <c r="F29" i="4"/>
  <c r="D29" i="4"/>
  <c r="B29" i="4"/>
  <c r="R28" i="4"/>
  <c r="P28" i="4"/>
  <c r="N28" i="4"/>
  <c r="L28" i="4"/>
  <c r="J28" i="4"/>
  <c r="H28" i="4"/>
  <c r="F28" i="4"/>
  <c r="D28" i="4"/>
  <c r="B28" i="4"/>
  <c r="R27" i="4"/>
  <c r="P27" i="4"/>
  <c r="N27" i="4"/>
  <c r="L27" i="4"/>
  <c r="J27" i="4"/>
  <c r="H27" i="4"/>
  <c r="F27" i="4"/>
  <c r="D27" i="4"/>
  <c r="B27" i="4"/>
  <c r="R26" i="4"/>
  <c r="P26" i="4"/>
  <c r="N26" i="4"/>
  <c r="L26" i="4"/>
  <c r="J26" i="4"/>
  <c r="H26" i="4"/>
  <c r="F26" i="4"/>
  <c r="D26" i="4"/>
  <c r="B26" i="4"/>
  <c r="R25" i="4"/>
  <c r="P25" i="4"/>
  <c r="N25" i="4"/>
  <c r="L25" i="4"/>
  <c r="J25" i="4"/>
  <c r="H25" i="4"/>
  <c r="F25" i="4"/>
  <c r="D25" i="4"/>
  <c r="B25" i="4"/>
  <c r="R24" i="4"/>
  <c r="P24" i="4"/>
  <c r="N24" i="4"/>
  <c r="L24" i="4"/>
  <c r="J24" i="4"/>
  <c r="H24" i="4"/>
  <c r="F24" i="4"/>
  <c r="D24" i="4"/>
  <c r="B24" i="4"/>
  <c r="R23" i="4"/>
  <c r="P23" i="4"/>
  <c r="N23" i="4"/>
  <c r="L23" i="4"/>
  <c r="J23" i="4"/>
  <c r="H23" i="4"/>
  <c r="F23" i="4"/>
  <c r="D23" i="4"/>
  <c r="B23" i="4"/>
  <c r="S18" i="4"/>
  <c r="S36" i="4"/>
  <c r="Q18" i="4"/>
  <c r="Q36" i="4"/>
  <c r="O18" i="4"/>
  <c r="O36" i="4"/>
  <c r="M18" i="4"/>
  <c r="M36" i="4"/>
  <c r="K18" i="4"/>
  <c r="K36" i="4"/>
  <c r="I18" i="4"/>
  <c r="I36" i="4"/>
  <c r="G18" i="4"/>
  <c r="G36" i="4"/>
  <c r="E18" i="4"/>
  <c r="E36" i="4"/>
  <c r="C18" i="4"/>
  <c r="C36" i="4"/>
  <c r="S17" i="4"/>
  <c r="S35" i="4"/>
  <c r="Q17" i="4"/>
  <c r="Q35" i="4"/>
  <c r="O17" i="4"/>
  <c r="O35" i="4"/>
  <c r="M17" i="4"/>
  <c r="M35" i="4"/>
  <c r="K17" i="4"/>
  <c r="K35" i="4"/>
  <c r="I17" i="4"/>
  <c r="I35" i="4"/>
  <c r="G17" i="4"/>
  <c r="G35" i="4"/>
  <c r="E17" i="4"/>
  <c r="E35" i="4"/>
  <c r="C17" i="4"/>
  <c r="C35" i="4"/>
  <c r="S16" i="4"/>
  <c r="S34" i="4"/>
  <c r="Q16" i="4"/>
  <c r="Q34" i="4"/>
  <c r="O16" i="4"/>
  <c r="O34" i="4"/>
  <c r="M16" i="4"/>
  <c r="M34" i="4"/>
  <c r="K16" i="4"/>
  <c r="K34" i="4"/>
  <c r="I16" i="4"/>
  <c r="I34" i="4"/>
  <c r="G16" i="4"/>
  <c r="G34" i="4"/>
  <c r="E16" i="4"/>
  <c r="E34" i="4"/>
  <c r="C16" i="4"/>
  <c r="C34" i="4"/>
  <c r="S15" i="4"/>
  <c r="S33" i="4"/>
  <c r="Q15" i="4"/>
  <c r="Q33" i="4"/>
  <c r="O15" i="4"/>
  <c r="O33" i="4"/>
  <c r="L15" i="4"/>
  <c r="L33" i="4"/>
  <c r="K15" i="4"/>
  <c r="K33" i="4"/>
  <c r="I15" i="4"/>
  <c r="I33" i="4"/>
  <c r="G15" i="4"/>
  <c r="G33" i="4"/>
  <c r="E15" i="4"/>
  <c r="E33" i="4"/>
  <c r="C15" i="4"/>
  <c r="C33" i="4"/>
  <c r="S14" i="4"/>
  <c r="S32" i="4"/>
  <c r="Q14" i="4"/>
  <c r="Q32" i="4"/>
  <c r="O14" i="4"/>
  <c r="O32" i="4"/>
  <c r="M14" i="4"/>
  <c r="M32" i="4"/>
  <c r="K14" i="4"/>
  <c r="K32" i="4"/>
  <c r="I14" i="4"/>
  <c r="I32" i="4"/>
  <c r="G14" i="4"/>
  <c r="G32" i="4"/>
  <c r="E14" i="4"/>
  <c r="E32" i="4"/>
  <c r="C14" i="4"/>
  <c r="C32" i="4"/>
  <c r="S13" i="4"/>
  <c r="S31" i="4"/>
  <c r="Q13" i="4"/>
  <c r="Q31" i="4"/>
  <c r="O13" i="4"/>
  <c r="O31" i="4"/>
  <c r="M13" i="4"/>
  <c r="M31" i="4"/>
  <c r="K13" i="4"/>
  <c r="K31" i="4"/>
  <c r="I13" i="4"/>
  <c r="I31" i="4"/>
  <c r="G13" i="4"/>
  <c r="G31" i="4"/>
  <c r="E13" i="4"/>
  <c r="E31" i="4"/>
  <c r="C13" i="4"/>
  <c r="C31" i="4"/>
  <c r="S12" i="4"/>
  <c r="S30" i="4"/>
  <c r="Q12" i="4"/>
  <c r="Q30" i="4"/>
  <c r="O12" i="4"/>
  <c r="O30" i="4"/>
  <c r="M12" i="4"/>
  <c r="M30" i="4"/>
  <c r="K12" i="4"/>
  <c r="K30" i="4"/>
  <c r="I12" i="4"/>
  <c r="I30" i="4"/>
  <c r="G12" i="4"/>
  <c r="G30" i="4"/>
  <c r="E12" i="4"/>
  <c r="E30" i="4"/>
  <c r="C12" i="4"/>
  <c r="C30" i="4"/>
  <c r="S11" i="4"/>
  <c r="S29" i="4"/>
  <c r="Q11" i="4"/>
  <c r="Q29" i="4"/>
  <c r="O11" i="4"/>
  <c r="O29" i="4"/>
  <c r="M11" i="4"/>
  <c r="M29" i="4"/>
  <c r="K11" i="4"/>
  <c r="K29" i="4"/>
  <c r="I11" i="4"/>
  <c r="I29" i="4"/>
  <c r="G11" i="4"/>
  <c r="G29" i="4"/>
  <c r="E11" i="4"/>
  <c r="E29" i="4"/>
  <c r="C11" i="4"/>
  <c r="C29" i="4"/>
  <c r="S10" i="4"/>
  <c r="S28" i="4"/>
  <c r="Q10" i="4"/>
  <c r="Q28" i="4"/>
  <c r="O10" i="4"/>
  <c r="O28" i="4"/>
  <c r="M10" i="4"/>
  <c r="M28" i="4"/>
  <c r="K10" i="4"/>
  <c r="K28" i="4"/>
  <c r="I10" i="4"/>
  <c r="I28" i="4"/>
  <c r="G10" i="4"/>
  <c r="G28" i="4"/>
  <c r="E10" i="4"/>
  <c r="E28" i="4"/>
  <c r="C10" i="4"/>
  <c r="C28" i="4"/>
  <c r="S9" i="4"/>
  <c r="S27" i="4"/>
  <c r="Q9" i="4"/>
  <c r="Q27" i="4"/>
  <c r="O9" i="4"/>
  <c r="O27" i="4"/>
  <c r="M9" i="4"/>
  <c r="M27" i="4"/>
  <c r="K9" i="4"/>
  <c r="K27" i="4"/>
  <c r="I9" i="4"/>
  <c r="I27" i="4"/>
  <c r="G9" i="4"/>
  <c r="G27" i="4"/>
  <c r="E9" i="4"/>
  <c r="E27" i="4"/>
  <c r="C9" i="4"/>
  <c r="C27" i="4"/>
  <c r="S8" i="4"/>
  <c r="S26" i="4"/>
  <c r="Q8" i="4"/>
  <c r="Q26" i="4"/>
  <c r="O8" i="4"/>
  <c r="O26" i="4"/>
  <c r="M8" i="4"/>
  <c r="M26" i="4"/>
  <c r="K8" i="4"/>
  <c r="K26" i="4"/>
  <c r="I8" i="4"/>
  <c r="I26" i="4"/>
  <c r="G8" i="4"/>
  <c r="G26" i="4"/>
  <c r="E8" i="4"/>
  <c r="E26" i="4"/>
  <c r="C8" i="4"/>
  <c r="C26" i="4"/>
  <c r="S7" i="4"/>
  <c r="S25" i="4"/>
  <c r="Q7" i="4"/>
  <c r="Q25" i="4"/>
  <c r="O7" i="4"/>
  <c r="O25" i="4"/>
  <c r="M7" i="4"/>
  <c r="M25" i="4"/>
  <c r="K7" i="4"/>
  <c r="K25" i="4"/>
  <c r="I7" i="4"/>
  <c r="I25" i="4"/>
  <c r="G7" i="4"/>
  <c r="G25" i="4"/>
  <c r="E7" i="4"/>
  <c r="E25" i="4"/>
  <c r="C7" i="4"/>
  <c r="C25" i="4"/>
  <c r="S6" i="4"/>
  <c r="S24" i="4"/>
  <c r="Q6" i="4"/>
  <c r="Q24" i="4"/>
  <c r="O6" i="4"/>
  <c r="O24" i="4"/>
  <c r="M6" i="4"/>
  <c r="M24" i="4"/>
  <c r="K6" i="4"/>
  <c r="K24" i="4"/>
  <c r="I6" i="4"/>
  <c r="I24" i="4"/>
  <c r="G6" i="4"/>
  <c r="G24" i="4"/>
  <c r="E6" i="4"/>
  <c r="E24" i="4"/>
  <c r="C6" i="4"/>
  <c r="C24" i="4"/>
  <c r="S5" i="4"/>
  <c r="S23" i="4"/>
  <c r="Q5" i="4"/>
  <c r="Q23" i="4"/>
  <c r="O5" i="4"/>
  <c r="O23" i="4"/>
  <c r="M5" i="4"/>
  <c r="M23" i="4"/>
  <c r="K5" i="4"/>
  <c r="K23" i="4"/>
  <c r="I5" i="4"/>
  <c r="I23" i="4"/>
  <c r="G5" i="4"/>
  <c r="G23" i="4"/>
  <c r="E5" i="4"/>
  <c r="E23" i="4"/>
  <c r="C5" i="4"/>
  <c r="C23" i="4"/>
  <c r="C17" i="3"/>
  <c r="F17" i="3"/>
  <c r="C16" i="3"/>
  <c r="F16" i="3"/>
  <c r="F15" i="3"/>
  <c r="E15" i="3"/>
  <c r="D15" i="3"/>
  <c r="F14" i="3"/>
  <c r="C14" i="3"/>
  <c r="E14" i="3"/>
  <c r="F13" i="3"/>
  <c r="C13" i="3"/>
  <c r="E13" i="3"/>
  <c r="F12" i="3"/>
  <c r="C12" i="3"/>
  <c r="E12" i="3"/>
  <c r="F11" i="3"/>
  <c r="C11" i="3"/>
  <c r="E11" i="3"/>
  <c r="F9" i="3"/>
  <c r="E9" i="3"/>
  <c r="D9" i="3"/>
  <c r="F8" i="3"/>
  <c r="E8" i="3"/>
  <c r="D8" i="3"/>
  <c r="K7" i="3"/>
  <c r="J7" i="3"/>
  <c r="F7" i="3"/>
  <c r="E7" i="3"/>
  <c r="D7" i="3"/>
  <c r="K6" i="3"/>
  <c r="J6" i="3"/>
  <c r="F6" i="3"/>
  <c r="E6" i="3"/>
  <c r="D6" i="3"/>
  <c r="F5" i="3"/>
  <c r="E5" i="3"/>
  <c r="D5" i="3"/>
  <c r="F4" i="3"/>
  <c r="E4" i="3"/>
  <c r="D4" i="3"/>
  <c r="F3" i="3"/>
  <c r="E3" i="3"/>
  <c r="D3" i="3"/>
  <c r="M15" i="4"/>
  <c r="M33" i="4"/>
  <c r="D11" i="3"/>
  <c r="D12" i="3"/>
  <c r="D13" i="3"/>
  <c r="D14" i="3"/>
  <c r="E16" i="3"/>
  <c r="E17" i="3"/>
  <c r="D16" i="3"/>
  <c r="D17" i="3"/>
  <c r="A12" i="1"/>
  <c r="A13" i="1"/>
  <c r="A14" i="1"/>
  <c r="A11" i="1"/>
  <c r="A10" i="1"/>
  <c r="F5" i="2" l="1"/>
  <c r="C8" i="1"/>
  <c r="C21" i="1" s="1"/>
  <c r="I5" i="2" s="1"/>
  <c r="C7" i="1"/>
  <c r="B21" i="1"/>
  <c r="G4" i="2"/>
  <c r="B2" i="2" s="1"/>
  <c r="B4" i="2" s="1"/>
  <c r="B5" i="2" s="1"/>
  <c r="B6" i="2" s="1"/>
  <c r="C13" i="1"/>
  <c r="C20" i="1"/>
  <c r="B7" i="1"/>
  <c r="B8" i="1"/>
  <c r="C14" i="1"/>
  <c r="C5" i="1"/>
  <c r="C6" i="1"/>
  <c r="G5" i="2"/>
  <c r="B5" i="1" l="1"/>
  <c r="G2" i="2"/>
  <c r="C11" i="1"/>
  <c r="C18" i="1"/>
  <c r="B14" i="1"/>
  <c r="H5" i="2"/>
  <c r="B20" i="1"/>
  <c r="I4" i="2"/>
  <c r="B16" i="2" s="1"/>
  <c r="B18" i="2" s="1"/>
  <c r="B19" i="2" s="1"/>
  <c r="B20" i="2" s="1"/>
  <c r="H4" i="2"/>
  <c r="B9" i="2" s="1"/>
  <c r="B11" i="2" s="1"/>
  <c r="B12" i="2" s="1"/>
  <c r="B13" i="2" s="1"/>
  <c r="B13" i="1"/>
  <c r="C12" i="1"/>
  <c r="G3" i="2"/>
  <c r="C19" i="1"/>
  <c r="B6" i="1"/>
  <c r="B19" i="1" l="1"/>
  <c r="I3" i="2"/>
  <c r="B18" i="1"/>
  <c r="I2" i="2"/>
  <c r="H3" i="2"/>
  <c r="B12" i="1"/>
  <c r="B11" i="1"/>
  <c r="H2" i="2"/>
</calcChain>
</file>

<file path=xl/sharedStrings.xml><?xml version="1.0" encoding="utf-8"?>
<sst xmlns="http://schemas.openxmlformats.org/spreadsheetml/2006/main" count="101" uniqueCount="46">
  <si>
    <t>Auflage</t>
  </si>
  <si>
    <t>Brutto</t>
  </si>
  <si>
    <t>Unser Format bzw. 17x24</t>
  </si>
  <si>
    <t>Eingabefelder</t>
  </si>
  <si>
    <t>Seiten</t>
  </si>
  <si>
    <t>Satz p Seite</t>
  </si>
  <si>
    <t>Satz ges.</t>
  </si>
  <si>
    <t>Korr p Seite</t>
  </si>
  <si>
    <t>Korr gesamt</t>
  </si>
  <si>
    <t>Lekt p Seite</t>
  </si>
  <si>
    <t>Lekt gesamt</t>
  </si>
  <si>
    <t>Aufschlag Druck</t>
  </si>
  <si>
    <t>D&amp;S+Korr</t>
  </si>
  <si>
    <t>D&amp;S+Lekt</t>
  </si>
  <si>
    <t>Druck</t>
  </si>
  <si>
    <t>Druck+Satz</t>
  </si>
  <si>
    <t>LP</t>
  </si>
  <si>
    <t>Primerate Preisliste</t>
  </si>
  <si>
    <t>Multipl.Faktor:</t>
  </si>
  <si>
    <t>Konkretes Buch</t>
  </si>
  <si>
    <t>Preis/Ex</t>
  </si>
  <si>
    <t>Buchpreis</t>
  </si>
  <si>
    <t>Preis/Seite</t>
  </si>
  <si>
    <t>Preisliste Druck und LP</t>
  </si>
  <si>
    <t>LP-Faktor</t>
  </si>
  <si>
    <t>Preisteuerung</t>
  </si>
  <si>
    <t>D-Preis</t>
  </si>
  <si>
    <t>LADENPREIS</t>
  </si>
  <si>
    <t>DP</t>
  </si>
  <si>
    <t>Gesamtkosten</t>
  </si>
  <si>
    <t>Summe</t>
  </si>
  <si>
    <t>Verlagskosten</t>
  </si>
  <si>
    <t>Druck&amp;Satz netto</t>
  </si>
  <si>
    <t xml:space="preserve">LP  </t>
  </si>
  <si>
    <t>Druck &amp; Satz</t>
  </si>
  <si>
    <t>MWSt 10%</t>
  </si>
  <si>
    <t>Gesamt</t>
  </si>
  <si>
    <t>plus Korr</t>
  </si>
  <si>
    <t>plus Lekt</t>
  </si>
  <si>
    <t>LP-Erlös</t>
  </si>
  <si>
    <t>Verlagserlös</t>
  </si>
  <si>
    <t>Honorar 10% v. Verlagserlös</t>
  </si>
  <si>
    <t>Waldhör/Zwerger Zeitspiegel</t>
  </si>
  <si>
    <t>Verkaufs-auflage</t>
  </si>
  <si>
    <t>Verlags-kosten</t>
  </si>
  <si>
    <t>LP lt Liste: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</si>
</sst>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#,##0_ ;\-#,##0\ "/>
    <numFmt numFmtId="166" formatCode="0.000"/>
    <numFmt numFmtId="167" formatCode="0.0000"/>
    <numFmt numFmtId="168" formatCode="&quot;€&quot;\ #,##0.00"/>
    <numFmt numFmtId="169" formatCode="_-* #,##0.00\ [$€-407]_-;\-* #,##0.00\ [$€-407]_-;_-* &quot;-&quot;??\ [$€-407]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164" fontId="0" fillId="0" borderId="0" xfId="1" applyFont="1"/>
    <xf numFmtId="0" fontId="0" fillId="0" borderId="0" xfId="0" applyAlignment="1">
      <alignment horizontal="left"/>
    </xf>
    <xf numFmtId="0" fontId="4" fillId="2" borderId="0" xfId="0" applyFont="1" applyFill="1"/>
    <xf numFmtId="164" fontId="3" fillId="3" borderId="0" xfId="1" applyFont="1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4" borderId="0" xfId="0" applyFill="1"/>
    <xf numFmtId="164" fontId="0" fillId="4" borderId="0" xfId="0" applyNumberFormat="1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2" xfId="0" applyFill="1" applyBorder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165" fontId="7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/>
    <xf numFmtId="44" fontId="7" fillId="0" borderId="0" xfId="4" applyFont="1"/>
    <xf numFmtId="0" fontId="6" fillId="0" borderId="3" xfId="2" applyBorder="1" applyAlignment="1">
      <alignment horizontal="center"/>
    </xf>
    <xf numFmtId="44" fontId="0" fillId="0" borderId="3" xfId="3" applyFont="1" applyBorder="1" applyAlignment="1">
      <alignment horizontal="left"/>
    </xf>
    <xf numFmtId="0" fontId="9" fillId="0" borderId="3" xfId="2" applyFont="1" applyBorder="1" applyAlignment="1">
      <alignment horizontal="center"/>
    </xf>
    <xf numFmtId="0" fontId="6" fillId="0" borderId="3" xfId="2" applyBorder="1"/>
    <xf numFmtId="44" fontId="0" fillId="0" borderId="3" xfId="4" applyFont="1" applyBorder="1"/>
    <xf numFmtId="0" fontId="6" fillId="0" borderId="4" xfId="2" applyBorder="1" applyAlignment="1">
      <alignment horizontal="center"/>
    </xf>
    <xf numFmtId="0" fontId="6" fillId="5" borderId="5" xfId="2" applyFill="1" applyBorder="1" applyAlignment="1">
      <alignment horizontal="center"/>
    </xf>
    <xf numFmtId="0" fontId="6" fillId="0" borderId="0" xfId="2" applyAlignment="1">
      <alignment horizontal="center"/>
    </xf>
    <xf numFmtId="44" fontId="0" fillId="6" borderId="4" xfId="3" applyFont="1" applyFill="1" applyBorder="1" applyAlignment="1">
      <alignment horizontal="left"/>
    </xf>
    <xf numFmtId="44" fontId="0" fillId="7" borderId="4" xfId="3" applyFont="1" applyFill="1" applyBorder="1" applyAlignment="1">
      <alignment horizontal="left"/>
    </xf>
    <xf numFmtId="166" fontId="6" fillId="0" borderId="4" xfId="2" applyNumberFormat="1" applyBorder="1" applyAlignment="1">
      <alignment horizontal="center"/>
    </xf>
    <xf numFmtId="0" fontId="9" fillId="0" borderId="0" xfId="2" applyFont="1" applyAlignment="1">
      <alignment horizontal="center"/>
    </xf>
    <xf numFmtId="0" fontId="6" fillId="0" borderId="0" xfId="2"/>
    <xf numFmtId="44" fontId="0" fillId="0" borderId="0" xfId="4" applyFont="1"/>
    <xf numFmtId="0" fontId="6" fillId="0" borderId="5" xfId="2" applyBorder="1" applyAlignment="1">
      <alignment horizontal="center"/>
    </xf>
    <xf numFmtId="44" fontId="0" fillId="6" borderId="5" xfId="3" applyFont="1" applyFill="1" applyBorder="1" applyAlignment="1">
      <alignment horizontal="left"/>
    </xf>
    <xf numFmtId="44" fontId="0" fillId="7" borderId="5" xfId="3" applyFont="1" applyFill="1" applyBorder="1" applyAlignment="1">
      <alignment horizontal="left"/>
    </xf>
    <xf numFmtId="166" fontId="6" fillId="0" borderId="5" xfId="2" applyNumberFormat="1" applyBorder="1" applyAlignment="1">
      <alignment horizontal="center"/>
    </xf>
    <xf numFmtId="167" fontId="9" fillId="0" borderId="0" xfId="2" applyNumberFormat="1" applyFont="1" applyAlignment="1">
      <alignment horizontal="center"/>
    </xf>
    <xf numFmtId="44" fontId="0" fillId="0" borderId="0" xfId="3" applyFont="1" applyAlignment="1">
      <alignment horizontal="left"/>
    </xf>
    <xf numFmtId="166" fontId="6" fillId="0" borderId="0" xfId="2" applyNumberFormat="1" applyAlignment="1">
      <alignment horizontal="center"/>
    </xf>
    <xf numFmtId="2" fontId="6" fillId="0" borderId="0" xfId="2" applyNumberFormat="1" applyAlignment="1">
      <alignment horizontal="center"/>
    </xf>
    <xf numFmtId="0" fontId="10" fillId="0" borderId="0" xfId="2" applyFont="1" applyAlignment="1">
      <alignment horizontal="center"/>
    </xf>
    <xf numFmtId="2" fontId="10" fillId="0" borderId="0" xfId="2" applyNumberFormat="1" applyFont="1" applyAlignment="1">
      <alignment horizontal="center"/>
    </xf>
    <xf numFmtId="44" fontId="6" fillId="0" borderId="0" xfId="2" applyNumberFormat="1"/>
    <xf numFmtId="3" fontId="1" fillId="0" borderId="0" xfId="5" applyNumberFormat="1"/>
    <xf numFmtId="168" fontId="11" fillId="0" borderId="0" xfId="5" applyNumberFormat="1" applyFont="1"/>
    <xf numFmtId="168" fontId="2" fillId="0" borderId="0" xfId="5" applyNumberFormat="1" applyFont="1"/>
    <xf numFmtId="4" fontId="2" fillId="0" borderId="0" xfId="5" applyNumberFormat="1" applyFont="1"/>
    <xf numFmtId="0" fontId="1" fillId="0" borderId="0" xfId="5"/>
    <xf numFmtId="3" fontId="1" fillId="8" borderId="0" xfId="5" applyNumberFormat="1" applyFill="1"/>
    <xf numFmtId="1" fontId="11" fillId="8" borderId="0" xfId="5" applyNumberFormat="1" applyFont="1" applyFill="1"/>
    <xf numFmtId="1" fontId="2" fillId="8" borderId="0" xfId="5" applyNumberFormat="1" applyFont="1" applyFill="1"/>
    <xf numFmtId="0" fontId="1" fillId="8" borderId="0" xfId="5" applyFill="1"/>
    <xf numFmtId="3" fontId="5" fillId="0" borderId="0" xfId="5" applyNumberFormat="1" applyFont="1" applyAlignment="1">
      <alignment horizontal="right"/>
    </xf>
    <xf numFmtId="1" fontId="1" fillId="0" borderId="0" xfId="5" applyNumberFormat="1"/>
    <xf numFmtId="168" fontId="2" fillId="9" borderId="0" xfId="5" applyNumberFormat="1" applyFont="1" applyFill="1"/>
    <xf numFmtId="3" fontId="1" fillId="2" borderId="0" xfId="5" applyNumberFormat="1" applyFill="1"/>
    <xf numFmtId="168" fontId="11" fillId="2" borderId="0" xfId="5" applyNumberFormat="1" applyFont="1" applyFill="1"/>
    <xf numFmtId="168" fontId="2" fillId="2" borderId="0" xfId="5" applyNumberFormat="1" applyFont="1" applyFill="1"/>
    <xf numFmtId="169" fontId="0" fillId="0" borderId="0" xfId="0" applyNumberFormat="1"/>
    <xf numFmtId="169" fontId="0" fillId="3" borderId="0" xfId="0" applyNumberFormat="1" applyFill="1"/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164" fontId="0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164" fontId="0" fillId="10" borderId="0" xfId="0" applyNumberFormat="1" applyFill="1" applyAlignment="1">
      <alignment vertical="top"/>
    </xf>
    <xf numFmtId="164" fontId="0" fillId="0" borderId="0" xfId="1" applyFont="1" applyAlignment="1">
      <alignment vertical="top"/>
    </xf>
    <xf numFmtId="0" fontId="11" fillId="11" borderId="0" xfId="0" applyFont="1" applyFill="1" applyAlignment="1">
      <alignment vertical="top" wrapText="1"/>
    </xf>
    <xf numFmtId="164" fontId="0" fillId="11" borderId="0" xfId="1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1" applyFont="1" applyFill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4" fontId="0" fillId="0" borderId="0" xfId="0" applyNumberFormat="1" applyAlignment="1">
      <alignment vertical="top" wrapText="1"/>
    </xf>
    <xf numFmtId="4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4" fontId="0" fillId="0" borderId="3" xfId="0" applyNumberFormat="1" applyBorder="1" applyAlignment="1">
      <alignment vertical="top" wrapText="1"/>
    </xf>
    <xf numFmtId="44" fontId="0" fillId="0" borderId="12" xfId="0" applyNumberFormat="1" applyBorder="1" applyAlignment="1">
      <alignment vertical="top" wrapText="1"/>
    </xf>
    <xf numFmtId="164" fontId="0" fillId="12" borderId="0" xfId="1" applyFont="1" applyFill="1" applyAlignment="1">
      <alignment vertical="top"/>
    </xf>
    <xf numFmtId="164" fontId="0" fillId="2" borderId="0" xfId="0" applyNumberFormat="1" applyFill="1"/>
  </cellXfs>
  <cellStyles count="6">
    <cellStyle name="Euro" xfId="4" xr:uid="{49B4D24C-CF77-4FC0-993E-EF78DE6CD9C8}"/>
    <cellStyle name="Standard" xfId="0" builtinId="0"/>
    <cellStyle name="Standard 2" xfId="2" xr:uid="{6A57DC8B-E95C-465D-BF22-627E34BB6121}"/>
    <cellStyle name="Standard 3" xfId="5" xr:uid="{ECCC2B94-9B76-462C-B68B-36AE3CBE7789}"/>
    <cellStyle name="Währung" xfId="1" builtinId="4"/>
    <cellStyle name="Währung 2" xfId="3" xr:uid="{305C3AFF-55D1-4F75-9E3D-971047E2DE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B1484-1D0F-4D2F-BABC-F0DAD75508C5}">
  <dimension ref="A1:L20"/>
  <sheetViews>
    <sheetView tabSelected="1" workbookViewId="0">
      <selection activeCell="A2" sqref="A2:B6"/>
    </sheetView>
  </sheetViews>
  <sheetFormatPr baseColWidth="10" defaultRowHeight="15.75" x14ac:dyDescent="0.25"/>
  <cols>
    <col min="1" max="1" width="12.5" style="62" bestFit="1" customWidth="1"/>
    <col min="2" max="3" width="10.625" style="62" bestFit="1" customWidth="1"/>
    <col min="4" max="4" width="8.375" style="65" customWidth="1"/>
    <col min="5" max="5" width="11.625" style="64" bestFit="1" customWidth="1"/>
    <col min="6" max="6" width="11.625" style="65" customWidth="1"/>
    <col min="7" max="7" width="14.375" style="65" customWidth="1"/>
    <col min="8" max="8" width="11" style="65"/>
    <col min="9" max="9" width="14.25" style="65" bestFit="1" customWidth="1"/>
    <col min="10" max="11" width="11" style="62"/>
    <col min="12" max="12" width="24.375" style="62" bestFit="1" customWidth="1"/>
    <col min="13" max="16384" width="11" style="62"/>
  </cols>
  <sheetData>
    <row r="1" spans="1:12" ht="31.5" x14ac:dyDescent="0.25">
      <c r="A1" s="61" t="s">
        <v>42</v>
      </c>
      <c r="D1" s="63" t="s">
        <v>4</v>
      </c>
      <c r="E1" s="63" t="s">
        <v>0</v>
      </c>
      <c r="F1" s="64" t="s">
        <v>14</v>
      </c>
      <c r="G1" s="64" t="s">
        <v>32</v>
      </c>
      <c r="H1" s="64" t="s">
        <v>37</v>
      </c>
      <c r="I1" s="65" t="s">
        <v>38</v>
      </c>
    </row>
    <row r="2" spans="1:12" x14ac:dyDescent="0.25">
      <c r="A2" s="62" t="s">
        <v>34</v>
      </c>
      <c r="B2" s="66">
        <f>G4</f>
        <v>3343.2</v>
      </c>
      <c r="D2" s="63">
        <f>LektSatzDruck!C3</f>
        <v>390</v>
      </c>
      <c r="E2" s="63">
        <f>LektSatzDruck!A5</f>
        <v>100</v>
      </c>
      <c r="F2" s="64">
        <f>LektSatzDruck!D5</f>
        <v>0</v>
      </c>
      <c r="G2" s="64">
        <f>LektSatzDruck!C5</f>
        <v>1950</v>
      </c>
      <c r="H2" s="64">
        <f>LektSatzDruck!C11</f>
        <v>2730</v>
      </c>
      <c r="I2" s="64">
        <f>LektSatzDruck!C18</f>
        <v>3510</v>
      </c>
    </row>
    <row r="3" spans="1:12" x14ac:dyDescent="0.25">
      <c r="A3" s="62" t="s">
        <v>31</v>
      </c>
      <c r="B3" s="67">
        <f>E7</f>
        <v>750</v>
      </c>
      <c r="D3" s="63">
        <f>LektSatzDruck!C3</f>
        <v>390</v>
      </c>
      <c r="E3" s="63">
        <f>LektSatzDruck!A6</f>
        <v>200</v>
      </c>
      <c r="F3" s="64">
        <f>LektSatzDruck!D6</f>
        <v>0</v>
      </c>
      <c r="G3" s="64">
        <f>LektSatzDruck!C6</f>
        <v>1950</v>
      </c>
      <c r="H3" s="64">
        <f>LektSatzDruck!C12</f>
        <v>2730</v>
      </c>
      <c r="I3" s="64">
        <f>LektSatzDruck!C19</f>
        <v>3510</v>
      </c>
    </row>
    <row r="4" spans="1:12" x14ac:dyDescent="0.25">
      <c r="A4" s="62" t="s">
        <v>30</v>
      </c>
      <c r="B4" s="67">
        <f>B2+B3</f>
        <v>4093.2</v>
      </c>
      <c r="D4" s="68">
        <f>LektSatzDruck!C3</f>
        <v>390</v>
      </c>
      <c r="E4" s="68">
        <f>LektSatzDruck!A7</f>
        <v>300</v>
      </c>
      <c r="F4" s="69">
        <f>LektSatzDruck!D7</f>
        <v>1393.2</v>
      </c>
      <c r="G4" s="69">
        <f>LektSatzDruck!C7</f>
        <v>3343.2</v>
      </c>
      <c r="H4" s="69">
        <f>LektSatzDruck!C13</f>
        <v>4123.2</v>
      </c>
      <c r="I4" s="69">
        <f>LektSatzDruck!C20</f>
        <v>4903.2</v>
      </c>
    </row>
    <row r="5" spans="1:12" x14ac:dyDescent="0.25">
      <c r="A5" s="62" t="s">
        <v>35</v>
      </c>
      <c r="B5" s="67">
        <f>B4/10</f>
        <v>409.32</v>
      </c>
      <c r="D5" s="63">
        <f>LektSatzDruck!C3</f>
        <v>390</v>
      </c>
      <c r="E5" s="63">
        <f>LektSatzDruck!A8</f>
        <v>500</v>
      </c>
      <c r="F5" s="64">
        <f>LektSatzDruck!D8</f>
        <v>0</v>
      </c>
      <c r="G5" s="64">
        <f>LektSatzDruck!C8</f>
        <v>1950</v>
      </c>
      <c r="H5" s="64">
        <f>LektSatzDruck!C14</f>
        <v>2730</v>
      </c>
      <c r="I5" s="64">
        <f>LektSatzDruck!C21</f>
        <v>3510</v>
      </c>
    </row>
    <row r="6" spans="1:12" x14ac:dyDescent="0.25">
      <c r="A6" s="62" t="s">
        <v>36</v>
      </c>
      <c r="B6" s="81">
        <f>B5+B4</f>
        <v>4502.5199999999995</v>
      </c>
      <c r="E6" s="65"/>
      <c r="F6" s="64"/>
      <c r="G6" s="64"/>
      <c r="H6" s="64"/>
    </row>
    <row r="7" spans="1:12" ht="31.5" x14ac:dyDescent="0.25">
      <c r="D7" s="71" t="s">
        <v>44</v>
      </c>
      <c r="E7" s="71">
        <v>750</v>
      </c>
      <c r="F7" s="62"/>
      <c r="G7" s="65" t="s">
        <v>45</v>
      </c>
      <c r="H7" s="64">
        <v>30.96</v>
      </c>
      <c r="I7" s="62"/>
    </row>
    <row r="8" spans="1:12" x14ac:dyDescent="0.25">
      <c r="E8" s="62"/>
      <c r="F8" s="62"/>
      <c r="G8" s="70" t="s">
        <v>33</v>
      </c>
      <c r="H8" s="71">
        <v>29.9</v>
      </c>
      <c r="I8" s="62"/>
      <c r="K8" s="64"/>
      <c r="L8" s="64"/>
    </row>
    <row r="9" spans="1:12" x14ac:dyDescent="0.25">
      <c r="A9" s="62" t="s">
        <v>37</v>
      </c>
      <c r="B9" s="66">
        <f>H4</f>
        <v>4123.2</v>
      </c>
      <c r="C9" s="67"/>
      <c r="D9" s="64"/>
    </row>
    <row r="10" spans="1:12" ht="31.5" x14ac:dyDescent="0.25">
      <c r="A10" s="62" t="s">
        <v>31</v>
      </c>
      <c r="B10" s="67">
        <f>E7</f>
        <v>750</v>
      </c>
      <c r="C10" s="67"/>
      <c r="D10" s="72" t="s">
        <v>43</v>
      </c>
      <c r="E10" s="73" t="s">
        <v>39</v>
      </c>
      <c r="F10" s="73" t="s">
        <v>40</v>
      </c>
      <c r="G10" s="74" t="s">
        <v>41</v>
      </c>
    </row>
    <row r="11" spans="1:12" x14ac:dyDescent="0.25">
      <c r="A11" s="62" t="s">
        <v>30</v>
      </c>
      <c r="B11" s="67">
        <f>B9+B10</f>
        <v>4873.2</v>
      </c>
      <c r="C11" s="67"/>
      <c r="D11" s="75">
        <f>E2-25</f>
        <v>75</v>
      </c>
      <c r="E11" s="76">
        <f>D11*$H$8</f>
        <v>2242.5</v>
      </c>
      <c r="F11" s="76">
        <f>E11/2</f>
        <v>1121.25</v>
      </c>
      <c r="G11" s="77">
        <f>F11/10</f>
        <v>112.125</v>
      </c>
    </row>
    <row r="12" spans="1:12" x14ac:dyDescent="0.25">
      <c r="A12" s="62" t="s">
        <v>35</v>
      </c>
      <c r="B12" s="67">
        <f>B11/10</f>
        <v>487.32</v>
      </c>
      <c r="C12" s="67"/>
      <c r="D12" s="75">
        <f>E3-30</f>
        <v>170</v>
      </c>
      <c r="E12" s="76">
        <f>D12*$H$8</f>
        <v>5083</v>
      </c>
      <c r="F12" s="76">
        <f t="shared" ref="F12:F14" si="0">E12/2</f>
        <v>2541.5</v>
      </c>
      <c r="G12" s="77">
        <f t="shared" ref="G12:G14" si="1">F12/10</f>
        <v>254.15</v>
      </c>
    </row>
    <row r="13" spans="1:12" x14ac:dyDescent="0.25">
      <c r="A13" s="62" t="s">
        <v>36</v>
      </c>
      <c r="B13" s="81">
        <f>B12+B11</f>
        <v>5360.5199999999995</v>
      </c>
      <c r="C13" s="67"/>
      <c r="D13" s="75">
        <f>E4-50</f>
        <v>250</v>
      </c>
      <c r="E13" s="76">
        <f>D13*$H$8</f>
        <v>7475</v>
      </c>
      <c r="F13" s="76">
        <f t="shared" si="0"/>
        <v>3737.5</v>
      </c>
      <c r="G13" s="77">
        <f t="shared" si="1"/>
        <v>373.75</v>
      </c>
    </row>
    <row r="14" spans="1:12" x14ac:dyDescent="0.25">
      <c r="C14" s="67"/>
      <c r="D14" s="78">
        <f>E5-70</f>
        <v>430</v>
      </c>
      <c r="E14" s="79">
        <f>D14*$H$8</f>
        <v>12857</v>
      </c>
      <c r="F14" s="79">
        <f t="shared" si="0"/>
        <v>6428.5</v>
      </c>
      <c r="G14" s="80">
        <f t="shared" si="1"/>
        <v>642.85</v>
      </c>
    </row>
    <row r="16" spans="1:12" x14ac:dyDescent="0.25">
      <c r="A16" s="62" t="s">
        <v>38</v>
      </c>
      <c r="B16" s="66">
        <f>I4</f>
        <v>4903.2</v>
      </c>
    </row>
    <row r="17" spans="1:2" x14ac:dyDescent="0.25">
      <c r="A17" s="62" t="s">
        <v>31</v>
      </c>
      <c r="B17" s="67">
        <f>E7</f>
        <v>750</v>
      </c>
    </row>
    <row r="18" spans="1:2" x14ac:dyDescent="0.25">
      <c r="A18" s="62" t="s">
        <v>30</v>
      </c>
      <c r="B18" s="67">
        <f>B16+B17</f>
        <v>5653.2</v>
      </c>
    </row>
    <row r="19" spans="1:2" x14ac:dyDescent="0.25">
      <c r="A19" s="62" t="s">
        <v>35</v>
      </c>
      <c r="B19" s="67">
        <f>B18/10</f>
        <v>565.31999999999994</v>
      </c>
    </row>
    <row r="20" spans="1:2" x14ac:dyDescent="0.25">
      <c r="A20" s="62" t="s">
        <v>36</v>
      </c>
      <c r="B20" s="81">
        <f>B19+B18</f>
        <v>6218.5199999999995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6F68-7A4F-0646-AC84-361BEF43AD22}">
  <dimension ref="A1:Q21"/>
  <sheetViews>
    <sheetView zoomScale="90" zoomScaleNormal="90" workbookViewId="0">
      <selection activeCell="J1" sqref="J1:L19"/>
    </sheetView>
  </sheetViews>
  <sheetFormatPr baseColWidth="10" defaultRowHeight="15.75" x14ac:dyDescent="0.25"/>
  <cols>
    <col min="2" max="3" width="11.25" bestFit="1" customWidth="1"/>
    <col min="8" max="8" width="11.25" style="59"/>
    <col min="11" max="12" width="11.25" bestFit="1" customWidth="1"/>
    <col min="17" max="17" width="11.25" style="59"/>
  </cols>
  <sheetData>
    <row r="1" spans="1:17" ht="21.75" thickBot="1" x14ac:dyDescent="0.4">
      <c r="A1" s="3" t="s">
        <v>2</v>
      </c>
      <c r="B1" s="3"/>
      <c r="E1" s="6" t="s">
        <v>3</v>
      </c>
      <c r="F1" s="12"/>
      <c r="Q1"/>
    </row>
    <row r="2" spans="1:17" x14ac:dyDescent="0.25">
      <c r="E2" s="5" t="s">
        <v>11</v>
      </c>
      <c r="F2" s="7">
        <v>1.2</v>
      </c>
      <c r="Q2"/>
    </row>
    <row r="3" spans="1:17" x14ac:dyDescent="0.25">
      <c r="A3" s="10" t="s">
        <v>4</v>
      </c>
      <c r="B3" s="10"/>
      <c r="C3" s="11">
        <v>390</v>
      </c>
      <c r="Q3"/>
    </row>
    <row r="4" spans="1:17" x14ac:dyDescent="0.25">
      <c r="A4" t="s">
        <v>0</v>
      </c>
      <c r="B4" t="s">
        <v>1</v>
      </c>
      <c r="C4" t="s">
        <v>15</v>
      </c>
      <c r="D4" t="s">
        <v>14</v>
      </c>
      <c r="Q4"/>
    </row>
    <row r="5" spans="1:17" x14ac:dyDescent="0.25">
      <c r="A5">
        <v>100</v>
      </c>
      <c r="B5" s="9">
        <f>C5*1.1</f>
        <v>2145</v>
      </c>
      <c r="C5" s="9">
        <f>D5+$H$6</f>
        <v>1950</v>
      </c>
      <c r="D5" s="1">
        <f>A5*F5</f>
        <v>0</v>
      </c>
      <c r="E5" s="4">
        <v>0</v>
      </c>
      <c r="F5" s="8">
        <f>E5*$F$2</f>
        <v>0</v>
      </c>
      <c r="G5" s="2" t="s">
        <v>5</v>
      </c>
      <c r="H5" s="60">
        <v>5</v>
      </c>
      <c r="Q5"/>
    </row>
    <row r="6" spans="1:17" x14ac:dyDescent="0.25">
      <c r="A6">
        <v>200</v>
      </c>
      <c r="B6" s="9">
        <f t="shared" ref="B6:B21" si="0">C6*1.1</f>
        <v>2145</v>
      </c>
      <c r="C6" s="9">
        <f>D6+$H$6</f>
        <v>1950</v>
      </c>
      <c r="D6" s="1">
        <f t="shared" ref="D6:D8" si="1">A6*F6</f>
        <v>0</v>
      </c>
      <c r="E6" s="4">
        <v>0</v>
      </c>
      <c r="F6" s="8">
        <f>E6*$F$2</f>
        <v>0</v>
      </c>
      <c r="G6" t="s">
        <v>6</v>
      </c>
      <c r="H6" s="59">
        <f>C3*H5</f>
        <v>1950</v>
      </c>
      <c r="Q6"/>
    </row>
    <row r="7" spans="1:17" x14ac:dyDescent="0.25">
      <c r="A7">
        <v>300</v>
      </c>
      <c r="B7" s="9">
        <f t="shared" si="0"/>
        <v>3677.52</v>
      </c>
      <c r="C7" s="82">
        <f>D7+$H$6</f>
        <v>3343.2</v>
      </c>
      <c r="D7" s="1">
        <f t="shared" si="1"/>
        <v>1393.2</v>
      </c>
      <c r="E7" s="4">
        <v>3.87</v>
      </c>
      <c r="F7" s="8">
        <f>E7*$F$2</f>
        <v>4.6440000000000001</v>
      </c>
      <c r="Q7"/>
    </row>
    <row r="8" spans="1:17" x14ac:dyDescent="0.25">
      <c r="A8">
        <v>500</v>
      </c>
      <c r="B8" s="9">
        <f t="shared" si="0"/>
        <v>2145</v>
      </c>
      <c r="C8" s="9">
        <f>D8+$H$6</f>
        <v>1950</v>
      </c>
      <c r="D8" s="1">
        <f t="shared" si="1"/>
        <v>0</v>
      </c>
      <c r="E8" s="4">
        <v>0</v>
      </c>
      <c r="F8" s="8">
        <f>E8*$F$2</f>
        <v>0</v>
      </c>
      <c r="Q8"/>
    </row>
    <row r="9" spans="1:17" x14ac:dyDescent="0.25">
      <c r="B9" s="9"/>
      <c r="Q9"/>
    </row>
    <row r="10" spans="1:17" x14ac:dyDescent="0.25">
      <c r="A10" t="str">
        <f>A4</f>
        <v>Auflage</v>
      </c>
      <c r="B10" s="9"/>
      <c r="C10" t="s">
        <v>12</v>
      </c>
      <c r="Q10"/>
    </row>
    <row r="11" spans="1:17" x14ac:dyDescent="0.25">
      <c r="A11">
        <f>A5</f>
        <v>100</v>
      </c>
      <c r="B11" s="9">
        <f t="shared" si="0"/>
        <v>3003.0000000000005</v>
      </c>
      <c r="C11" s="9">
        <f>C5+$H$12</f>
        <v>2730</v>
      </c>
      <c r="G11" t="s">
        <v>7</v>
      </c>
      <c r="H11" s="60">
        <v>2</v>
      </c>
      <c r="Q11"/>
    </row>
    <row r="12" spans="1:17" x14ac:dyDescent="0.25">
      <c r="A12">
        <f t="shared" ref="A12:A14" si="2">A6</f>
        <v>200</v>
      </c>
      <c r="B12" s="9">
        <f t="shared" si="0"/>
        <v>3003.0000000000005</v>
      </c>
      <c r="C12" s="9">
        <f>C6+$H$12</f>
        <v>2730</v>
      </c>
      <c r="G12" t="s">
        <v>8</v>
      </c>
      <c r="H12" s="59">
        <f>C3*H11</f>
        <v>780</v>
      </c>
      <c r="Q12"/>
    </row>
    <row r="13" spans="1:17" x14ac:dyDescent="0.25">
      <c r="A13">
        <f t="shared" si="2"/>
        <v>300</v>
      </c>
      <c r="B13" s="9">
        <f t="shared" si="0"/>
        <v>4535.5200000000004</v>
      </c>
      <c r="C13" s="9">
        <f>C7+$H$12</f>
        <v>4123.2</v>
      </c>
      <c r="Q13"/>
    </row>
    <row r="14" spans="1:17" x14ac:dyDescent="0.25">
      <c r="A14">
        <f t="shared" si="2"/>
        <v>500</v>
      </c>
      <c r="B14" s="9">
        <f t="shared" si="0"/>
        <v>3003.0000000000005</v>
      </c>
      <c r="C14" s="9">
        <f>C8+$H$12</f>
        <v>2730</v>
      </c>
      <c r="Q14"/>
    </row>
    <row r="15" spans="1:17" x14ac:dyDescent="0.25">
      <c r="B15" s="9"/>
      <c r="Q15"/>
    </row>
    <row r="16" spans="1:17" x14ac:dyDescent="0.25">
      <c r="B16" s="9"/>
      <c r="Q16"/>
    </row>
    <row r="17" spans="1:17" x14ac:dyDescent="0.25">
      <c r="A17" t="s">
        <v>0</v>
      </c>
      <c r="B17" s="9"/>
      <c r="C17" t="s">
        <v>13</v>
      </c>
      <c r="Q17"/>
    </row>
    <row r="18" spans="1:17" x14ac:dyDescent="0.25">
      <c r="A18">
        <v>100</v>
      </c>
      <c r="B18" s="9">
        <f t="shared" si="0"/>
        <v>3861.0000000000005</v>
      </c>
      <c r="C18" s="1">
        <f>C5+$H$19</f>
        <v>3510</v>
      </c>
      <c r="G18" t="s">
        <v>9</v>
      </c>
      <c r="H18" s="60">
        <v>4</v>
      </c>
      <c r="Q18"/>
    </row>
    <row r="19" spans="1:17" x14ac:dyDescent="0.25">
      <c r="A19">
        <v>200</v>
      </c>
      <c r="B19" s="9">
        <f t="shared" si="0"/>
        <v>3861.0000000000005</v>
      </c>
      <c r="C19" s="1">
        <f>C6+$H$19</f>
        <v>3510</v>
      </c>
      <c r="G19" t="s">
        <v>10</v>
      </c>
      <c r="H19" s="59">
        <f>C3*H18</f>
        <v>1560</v>
      </c>
      <c r="Q19"/>
    </row>
    <row r="20" spans="1:17" x14ac:dyDescent="0.25">
      <c r="A20">
        <v>300</v>
      </c>
      <c r="B20" s="9">
        <f t="shared" si="0"/>
        <v>5393.52</v>
      </c>
      <c r="C20" s="1">
        <f>C7+$H$19</f>
        <v>4903.2</v>
      </c>
      <c r="L20" s="59"/>
      <c r="Q20"/>
    </row>
    <row r="21" spans="1:17" x14ac:dyDescent="0.25">
      <c r="A21">
        <v>500</v>
      </c>
      <c r="B21" s="9">
        <f t="shared" si="0"/>
        <v>3861.0000000000005</v>
      </c>
      <c r="C21" s="1">
        <f>C8+$H$19</f>
        <v>3510</v>
      </c>
      <c r="L21" s="59"/>
      <c r="Q2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9E9-0B66-4E9C-90AC-440F5806B19E}">
  <dimension ref="A1:S36"/>
  <sheetViews>
    <sheetView zoomScale="110" zoomScaleNormal="110" zoomScalePageLayoutView="150" workbookViewId="0">
      <pane ySplit="4" topLeftCell="A5" activePane="bottomLeft" state="frozen"/>
      <selection pane="bottomLeft" activeCell="A11" sqref="A11"/>
    </sheetView>
  </sheetViews>
  <sheetFormatPr baseColWidth="10" defaultColWidth="12.125" defaultRowHeight="15.75" x14ac:dyDescent="0.25"/>
  <cols>
    <col min="1" max="1" width="12.125" style="44"/>
    <col min="2" max="2" width="10.25" style="45" customWidth="1"/>
    <col min="3" max="3" width="12.125" style="46"/>
    <col min="4" max="4" width="10.25" style="45" customWidth="1"/>
    <col min="5" max="5" width="12.125" style="46"/>
    <col min="6" max="6" width="10.25" style="45" customWidth="1"/>
    <col min="7" max="7" width="12.125" style="46"/>
    <col min="8" max="8" width="10.25" style="45" customWidth="1"/>
    <col min="9" max="9" width="12.125" style="46"/>
    <col min="10" max="10" width="10.25" style="45" customWidth="1"/>
    <col min="11" max="11" width="12.125" style="46"/>
    <col min="12" max="12" width="10.25" style="45" customWidth="1"/>
    <col min="13" max="13" width="12.125" style="46"/>
    <col min="14" max="14" width="10.25" style="45" customWidth="1"/>
    <col min="15" max="15" width="12.125" style="46"/>
    <col min="16" max="16" width="10.25" style="45" customWidth="1"/>
    <col min="17" max="17" width="12.125" style="46"/>
    <col min="18" max="18" width="10.25" style="45" customWidth="1"/>
    <col min="19" max="19" width="12.125" style="46"/>
    <col min="20" max="16384" width="12.125" style="48"/>
  </cols>
  <sheetData>
    <row r="1" spans="1:19" x14ac:dyDescent="0.25">
      <c r="A1" s="44" t="s">
        <v>23</v>
      </c>
      <c r="D1" s="45" t="s">
        <v>24</v>
      </c>
      <c r="E1" s="47">
        <v>8</v>
      </c>
      <c r="G1" s="46" t="s">
        <v>25</v>
      </c>
      <c r="H1" s="45">
        <v>1</v>
      </c>
    </row>
    <row r="3" spans="1:19" s="52" customFormat="1" x14ac:dyDescent="0.25">
      <c r="A3" s="49" t="s">
        <v>4</v>
      </c>
      <c r="B3" s="50">
        <v>100</v>
      </c>
      <c r="C3" s="51"/>
      <c r="D3" s="50">
        <v>150</v>
      </c>
      <c r="E3" s="51"/>
      <c r="F3" s="50">
        <v>200</v>
      </c>
      <c r="G3" s="51"/>
      <c r="H3" s="50">
        <v>250</v>
      </c>
      <c r="I3" s="51"/>
      <c r="J3" s="50">
        <v>300</v>
      </c>
      <c r="K3" s="51"/>
      <c r="L3" s="50">
        <v>350</v>
      </c>
      <c r="M3" s="51"/>
      <c r="N3" s="50">
        <v>400</v>
      </c>
      <c r="O3" s="51"/>
      <c r="P3" s="50">
        <v>450</v>
      </c>
      <c r="Q3" s="51"/>
      <c r="R3" s="50">
        <v>500</v>
      </c>
      <c r="S3" s="51"/>
    </row>
    <row r="4" spans="1:19" s="54" customFormat="1" x14ac:dyDescent="0.25">
      <c r="A4" s="53" t="s">
        <v>0</v>
      </c>
      <c r="B4" s="45" t="s">
        <v>26</v>
      </c>
      <c r="C4" s="46" t="s">
        <v>27</v>
      </c>
      <c r="D4" s="45" t="s">
        <v>28</v>
      </c>
      <c r="E4" s="46" t="s">
        <v>16</v>
      </c>
      <c r="F4" s="45" t="s">
        <v>28</v>
      </c>
      <c r="G4" s="46" t="s">
        <v>16</v>
      </c>
      <c r="H4" s="45" t="s">
        <v>28</v>
      </c>
      <c r="I4" s="46" t="s">
        <v>16</v>
      </c>
      <c r="J4" s="45" t="s">
        <v>28</v>
      </c>
      <c r="K4" s="46" t="s">
        <v>16</v>
      </c>
      <c r="L4" s="45" t="s">
        <v>28</v>
      </c>
      <c r="M4" s="46" t="s">
        <v>16</v>
      </c>
      <c r="N4" s="45" t="s">
        <v>28</v>
      </c>
      <c r="O4" s="46" t="s">
        <v>16</v>
      </c>
      <c r="P4" s="45" t="s">
        <v>28</v>
      </c>
      <c r="Q4" s="46" t="s">
        <v>16</v>
      </c>
      <c r="R4" s="45" t="s">
        <v>28</v>
      </c>
      <c r="S4" s="46" t="s">
        <v>16</v>
      </c>
    </row>
    <row r="5" spans="1:19" x14ac:dyDescent="0.25">
      <c r="A5" s="44">
        <v>10</v>
      </c>
      <c r="B5" s="45">
        <v>9.8800000000000008</v>
      </c>
      <c r="C5" s="55">
        <f>B5*$E$1</f>
        <v>79.040000000000006</v>
      </c>
      <c r="D5" s="45">
        <v>10.35</v>
      </c>
      <c r="E5" s="55">
        <f>D5*$E$1</f>
        <v>82.8</v>
      </c>
      <c r="F5" s="45">
        <v>11.11</v>
      </c>
      <c r="G5" s="55">
        <f>F5*$E$1</f>
        <v>88.88</v>
      </c>
      <c r="H5" s="45">
        <v>11.58</v>
      </c>
      <c r="I5" s="55">
        <f>H5*$E$1</f>
        <v>92.64</v>
      </c>
      <c r="J5" s="45">
        <v>12.61</v>
      </c>
      <c r="K5" s="55">
        <f>J5*$E$1</f>
        <v>100.88</v>
      </c>
      <c r="L5" s="45">
        <v>12.52</v>
      </c>
      <c r="M5" s="55">
        <f>L5*$E$1</f>
        <v>100.16</v>
      </c>
      <c r="N5" s="45">
        <v>12.99</v>
      </c>
      <c r="O5" s="55">
        <f>N5*$E$1</f>
        <v>103.92</v>
      </c>
      <c r="P5" s="45">
        <v>13.46</v>
      </c>
      <c r="Q5" s="55">
        <f>P5*$E$1</f>
        <v>107.68</v>
      </c>
      <c r="R5" s="45">
        <v>13.92</v>
      </c>
      <c r="S5" s="55">
        <f>R5*$E$1</f>
        <v>111.36</v>
      </c>
    </row>
    <row r="6" spans="1:19" x14ac:dyDescent="0.25">
      <c r="A6" s="44">
        <v>20</v>
      </c>
      <c r="B6" s="45">
        <v>5.98</v>
      </c>
      <c r="C6" s="55">
        <f t="shared" ref="C6:C18" si="0">B6*$E$1</f>
        <v>47.84</v>
      </c>
      <c r="D6" s="45">
        <v>6.45</v>
      </c>
      <c r="E6" s="55">
        <f t="shared" ref="E6:E18" si="1">D6*$E$1</f>
        <v>51.6</v>
      </c>
      <c r="F6" s="45">
        <v>7.21</v>
      </c>
      <c r="G6" s="55">
        <f t="shared" ref="G6:G18" si="2">F6*$E$1</f>
        <v>57.68</v>
      </c>
      <c r="H6" s="45">
        <v>7.68</v>
      </c>
      <c r="I6" s="55">
        <f t="shared" ref="I6:I18" si="3">H6*$E$1</f>
        <v>61.44</v>
      </c>
      <c r="J6" s="45">
        <v>8.15</v>
      </c>
      <c r="K6" s="55">
        <f t="shared" ref="K6:K18" si="4">J6*$E$1</f>
        <v>65.2</v>
      </c>
      <c r="L6" s="45">
        <v>8.6199999999999992</v>
      </c>
      <c r="M6" s="55">
        <f t="shared" ref="M6:M18" si="5">L6*$E$1</f>
        <v>68.959999999999994</v>
      </c>
      <c r="N6" s="45">
        <v>8.24</v>
      </c>
      <c r="O6" s="55">
        <f t="shared" ref="O6:O18" si="6">N6*$E$1</f>
        <v>65.92</v>
      </c>
      <c r="P6" s="45">
        <v>8.6</v>
      </c>
      <c r="Q6" s="55">
        <f t="shared" ref="Q6:Q18" si="7">P6*$E$1</f>
        <v>68.8</v>
      </c>
      <c r="R6" s="45">
        <v>8.9600000000000009</v>
      </c>
      <c r="S6" s="55">
        <f t="shared" ref="S6:S18" si="8">R6*$E$1</f>
        <v>71.680000000000007</v>
      </c>
    </row>
    <row r="7" spans="1:19" x14ac:dyDescent="0.25">
      <c r="A7" s="44">
        <v>30</v>
      </c>
      <c r="B7" s="45">
        <v>4.68</v>
      </c>
      <c r="C7" s="55">
        <f t="shared" si="0"/>
        <v>37.44</v>
      </c>
      <c r="D7" s="45">
        <v>5.15</v>
      </c>
      <c r="E7" s="55">
        <f t="shared" si="1"/>
        <v>41.2</v>
      </c>
      <c r="F7" s="45">
        <v>5.91</v>
      </c>
      <c r="G7" s="55">
        <f t="shared" si="2"/>
        <v>47.28</v>
      </c>
      <c r="H7" s="45">
        <v>6.38</v>
      </c>
      <c r="I7" s="55">
        <f t="shared" si="3"/>
        <v>51.04</v>
      </c>
      <c r="J7" s="45">
        <v>6.21</v>
      </c>
      <c r="K7" s="55">
        <f t="shared" si="4"/>
        <v>49.68</v>
      </c>
      <c r="L7" s="45">
        <v>6.57</v>
      </c>
      <c r="M7" s="55">
        <f t="shared" si="5"/>
        <v>52.56</v>
      </c>
      <c r="N7" s="45">
        <v>6.94</v>
      </c>
      <c r="O7" s="55">
        <f t="shared" si="6"/>
        <v>55.52</v>
      </c>
      <c r="P7" s="45">
        <v>7.3</v>
      </c>
      <c r="Q7" s="55">
        <f t="shared" si="7"/>
        <v>58.4</v>
      </c>
      <c r="R7" s="45">
        <v>7.66</v>
      </c>
      <c r="S7" s="55">
        <f t="shared" si="8"/>
        <v>61.28</v>
      </c>
    </row>
    <row r="8" spans="1:19" x14ac:dyDescent="0.25">
      <c r="A8" s="44">
        <v>40</v>
      </c>
      <c r="B8" s="45">
        <v>4.03</v>
      </c>
      <c r="C8" s="55">
        <f t="shared" si="0"/>
        <v>32.24</v>
      </c>
      <c r="D8" s="45">
        <v>4.5</v>
      </c>
      <c r="E8" s="55">
        <f t="shared" si="1"/>
        <v>36</v>
      </c>
      <c r="F8" s="45">
        <v>4.84</v>
      </c>
      <c r="G8" s="55">
        <f t="shared" si="2"/>
        <v>38.72</v>
      </c>
      <c r="H8" s="45">
        <v>5.2</v>
      </c>
      <c r="I8" s="55">
        <f t="shared" si="3"/>
        <v>41.6</v>
      </c>
      <c r="J8" s="45">
        <v>5.56</v>
      </c>
      <c r="K8" s="55">
        <f t="shared" si="4"/>
        <v>44.48</v>
      </c>
      <c r="L8" s="45">
        <v>5.92</v>
      </c>
      <c r="M8" s="55">
        <f t="shared" si="5"/>
        <v>47.36</v>
      </c>
      <c r="N8" s="45">
        <v>6.29</v>
      </c>
      <c r="O8" s="55">
        <f t="shared" si="6"/>
        <v>50.32</v>
      </c>
      <c r="P8" s="45">
        <v>6.65</v>
      </c>
      <c r="Q8" s="55">
        <f t="shared" si="7"/>
        <v>53.2</v>
      </c>
      <c r="R8" s="45">
        <v>7.01</v>
      </c>
      <c r="S8" s="55">
        <f t="shared" si="8"/>
        <v>56.08</v>
      </c>
    </row>
    <row r="9" spans="1:19" x14ac:dyDescent="0.25">
      <c r="A9" s="56">
        <v>50</v>
      </c>
      <c r="B9" s="57">
        <v>3.64</v>
      </c>
      <c r="C9" s="58">
        <f t="shared" si="0"/>
        <v>29.12</v>
      </c>
      <c r="D9" s="57">
        <v>4.1100000000000003</v>
      </c>
      <c r="E9" s="58">
        <f t="shared" si="1"/>
        <v>32.880000000000003</v>
      </c>
      <c r="F9" s="57">
        <v>4.45</v>
      </c>
      <c r="G9" s="58">
        <f t="shared" si="2"/>
        <v>35.6</v>
      </c>
      <c r="H9" s="57">
        <v>4.8099999999999996</v>
      </c>
      <c r="I9" s="58">
        <f t="shared" si="3"/>
        <v>38.479999999999997</v>
      </c>
      <c r="J9" s="57">
        <v>5.17</v>
      </c>
      <c r="K9" s="58">
        <f t="shared" si="4"/>
        <v>41.36</v>
      </c>
      <c r="L9" s="57">
        <v>5.53</v>
      </c>
      <c r="M9" s="58">
        <f t="shared" si="5"/>
        <v>44.24</v>
      </c>
      <c r="N9" s="57">
        <v>5.9</v>
      </c>
      <c r="O9" s="58">
        <f t="shared" si="6"/>
        <v>47.2</v>
      </c>
      <c r="P9" s="57">
        <v>6.36</v>
      </c>
      <c r="Q9" s="58">
        <f t="shared" si="7"/>
        <v>50.88</v>
      </c>
      <c r="R9" s="57">
        <v>6.62</v>
      </c>
      <c r="S9" s="58">
        <f t="shared" si="8"/>
        <v>52.96</v>
      </c>
    </row>
    <row r="10" spans="1:19" x14ac:dyDescent="0.25">
      <c r="A10" s="44">
        <v>75</v>
      </c>
      <c r="B10" s="45">
        <v>3.12</v>
      </c>
      <c r="C10" s="55">
        <f t="shared" si="0"/>
        <v>24.96</v>
      </c>
      <c r="D10" s="45">
        <v>3.27</v>
      </c>
      <c r="E10" s="55">
        <f t="shared" si="1"/>
        <v>26.16</v>
      </c>
      <c r="F10" s="45">
        <v>3.93</v>
      </c>
      <c r="G10" s="55">
        <f t="shared" si="2"/>
        <v>31.44</v>
      </c>
      <c r="H10" s="45">
        <v>4.29</v>
      </c>
      <c r="I10" s="55">
        <f t="shared" si="3"/>
        <v>34.32</v>
      </c>
      <c r="J10" s="45">
        <v>4.6500000000000004</v>
      </c>
      <c r="K10" s="55">
        <f t="shared" si="4"/>
        <v>37.200000000000003</v>
      </c>
      <c r="L10" s="45">
        <v>5.01</v>
      </c>
      <c r="M10" s="55">
        <f t="shared" si="5"/>
        <v>40.08</v>
      </c>
      <c r="N10" s="45">
        <v>5.38</v>
      </c>
      <c r="O10" s="55">
        <f t="shared" si="6"/>
        <v>43.04</v>
      </c>
      <c r="P10" s="45">
        <v>5.74</v>
      </c>
      <c r="Q10" s="55">
        <f t="shared" si="7"/>
        <v>45.92</v>
      </c>
      <c r="R10" s="45">
        <v>6.01</v>
      </c>
      <c r="S10" s="55">
        <f t="shared" si="8"/>
        <v>48.08</v>
      </c>
    </row>
    <row r="11" spans="1:19" x14ac:dyDescent="0.25">
      <c r="A11" s="56">
        <v>100</v>
      </c>
      <c r="B11" s="57">
        <v>2.65</v>
      </c>
      <c r="C11" s="58">
        <f t="shared" si="0"/>
        <v>21.2</v>
      </c>
      <c r="D11" s="57">
        <v>3.01</v>
      </c>
      <c r="E11" s="58">
        <f t="shared" si="1"/>
        <v>24.08</v>
      </c>
      <c r="F11" s="57">
        <v>3.67</v>
      </c>
      <c r="G11" s="58">
        <f t="shared" si="2"/>
        <v>29.36</v>
      </c>
      <c r="H11" s="57">
        <v>4.03</v>
      </c>
      <c r="I11" s="58">
        <f t="shared" si="3"/>
        <v>32.24</v>
      </c>
      <c r="J11" s="57">
        <v>4.3899999999999997</v>
      </c>
      <c r="K11" s="58">
        <f t="shared" si="4"/>
        <v>35.119999999999997</v>
      </c>
      <c r="L11" s="57">
        <v>4.75</v>
      </c>
      <c r="M11" s="58">
        <f t="shared" si="5"/>
        <v>38</v>
      </c>
      <c r="N11" s="57">
        <v>5.12</v>
      </c>
      <c r="O11" s="58">
        <f t="shared" si="6"/>
        <v>40.96</v>
      </c>
      <c r="P11" s="57">
        <v>5.48</v>
      </c>
      <c r="Q11" s="58">
        <f t="shared" si="7"/>
        <v>43.84</v>
      </c>
      <c r="R11" s="57">
        <v>5.84</v>
      </c>
      <c r="S11" s="58">
        <f t="shared" si="8"/>
        <v>46.72</v>
      </c>
    </row>
    <row r="12" spans="1:19" x14ac:dyDescent="0.25">
      <c r="A12" s="44">
        <v>150</v>
      </c>
      <c r="B12" s="45">
        <v>2.39</v>
      </c>
      <c r="C12" s="55">
        <f t="shared" si="0"/>
        <v>19.12</v>
      </c>
      <c r="D12" s="45">
        <v>2.75</v>
      </c>
      <c r="E12" s="55">
        <f t="shared" si="1"/>
        <v>22</v>
      </c>
      <c r="F12" s="45">
        <v>3.41</v>
      </c>
      <c r="G12" s="55">
        <f t="shared" si="2"/>
        <v>27.28</v>
      </c>
      <c r="H12" s="45">
        <v>3.77</v>
      </c>
      <c r="I12" s="55">
        <f t="shared" si="3"/>
        <v>30.16</v>
      </c>
      <c r="J12" s="45">
        <v>4.13</v>
      </c>
      <c r="K12" s="55">
        <f t="shared" si="4"/>
        <v>33.04</v>
      </c>
      <c r="L12" s="45">
        <v>4.49</v>
      </c>
      <c r="M12" s="55">
        <f t="shared" si="5"/>
        <v>35.92</v>
      </c>
      <c r="N12" s="45">
        <v>4.8600000000000003</v>
      </c>
      <c r="O12" s="55">
        <f t="shared" si="6"/>
        <v>38.880000000000003</v>
      </c>
      <c r="P12" s="45">
        <v>5.22</v>
      </c>
      <c r="Q12" s="55">
        <f t="shared" si="7"/>
        <v>41.76</v>
      </c>
      <c r="R12" s="45">
        <v>5.58</v>
      </c>
      <c r="S12" s="55">
        <f t="shared" si="8"/>
        <v>44.64</v>
      </c>
    </row>
    <row r="13" spans="1:19" x14ac:dyDescent="0.25">
      <c r="A13" s="44">
        <v>200</v>
      </c>
      <c r="B13" s="45">
        <v>2.2599999999999998</v>
      </c>
      <c r="C13" s="55">
        <f t="shared" si="0"/>
        <v>18.079999999999998</v>
      </c>
      <c r="D13" s="45">
        <v>2.62</v>
      </c>
      <c r="E13" s="55">
        <f t="shared" si="1"/>
        <v>20.96</v>
      </c>
      <c r="F13" s="45">
        <v>3.28</v>
      </c>
      <c r="G13" s="55">
        <f t="shared" si="2"/>
        <v>26.24</v>
      </c>
      <c r="H13" s="45">
        <v>3.64</v>
      </c>
      <c r="I13" s="55">
        <f t="shared" si="3"/>
        <v>29.12</v>
      </c>
      <c r="J13" s="45">
        <v>4</v>
      </c>
      <c r="K13" s="55">
        <f t="shared" si="4"/>
        <v>32</v>
      </c>
      <c r="L13" s="45">
        <v>4.3600000000000003</v>
      </c>
      <c r="M13" s="55">
        <f t="shared" si="5"/>
        <v>34.880000000000003</v>
      </c>
      <c r="N13" s="45">
        <v>4.7300000000000004</v>
      </c>
      <c r="O13" s="55">
        <f t="shared" si="6"/>
        <v>37.840000000000003</v>
      </c>
      <c r="P13" s="45">
        <v>5.09</v>
      </c>
      <c r="Q13" s="55">
        <f t="shared" si="7"/>
        <v>40.72</v>
      </c>
      <c r="R13" s="45">
        <v>5.45</v>
      </c>
      <c r="S13" s="55">
        <f t="shared" si="8"/>
        <v>43.6</v>
      </c>
    </row>
    <row r="14" spans="1:19" x14ac:dyDescent="0.25">
      <c r="A14" s="44">
        <v>250</v>
      </c>
      <c r="B14" s="45">
        <v>2.1800000000000002</v>
      </c>
      <c r="C14" s="55">
        <f t="shared" si="0"/>
        <v>17.440000000000001</v>
      </c>
      <c r="D14" s="45">
        <v>2.54</v>
      </c>
      <c r="E14" s="55">
        <f t="shared" si="1"/>
        <v>20.32</v>
      </c>
      <c r="F14" s="45">
        <v>3.2</v>
      </c>
      <c r="G14" s="55">
        <f t="shared" si="2"/>
        <v>25.6</v>
      </c>
      <c r="H14" s="45">
        <v>3.56</v>
      </c>
      <c r="I14" s="55">
        <f t="shared" si="3"/>
        <v>28.48</v>
      </c>
      <c r="J14" s="45">
        <v>3.92</v>
      </c>
      <c r="K14" s="55">
        <f t="shared" si="4"/>
        <v>31.36</v>
      </c>
      <c r="L14" s="45">
        <v>4.29</v>
      </c>
      <c r="M14" s="55">
        <f t="shared" si="5"/>
        <v>34.32</v>
      </c>
      <c r="N14" s="45">
        <v>4.6500000000000004</v>
      </c>
      <c r="O14" s="55">
        <f t="shared" si="6"/>
        <v>37.200000000000003</v>
      </c>
      <c r="P14" s="45">
        <v>5.01</v>
      </c>
      <c r="Q14" s="55">
        <f t="shared" si="7"/>
        <v>40.08</v>
      </c>
      <c r="R14" s="45">
        <v>5.37</v>
      </c>
      <c r="S14" s="55">
        <f t="shared" si="8"/>
        <v>42.96</v>
      </c>
    </row>
    <row r="15" spans="1:19" x14ac:dyDescent="0.25">
      <c r="A15" s="56">
        <v>300</v>
      </c>
      <c r="B15" s="57">
        <v>2.13</v>
      </c>
      <c r="C15" s="58">
        <f t="shared" si="0"/>
        <v>17.04</v>
      </c>
      <c r="D15" s="57">
        <v>2.4900000000000002</v>
      </c>
      <c r="E15" s="58">
        <f t="shared" si="1"/>
        <v>19.920000000000002</v>
      </c>
      <c r="F15" s="57">
        <v>3.15</v>
      </c>
      <c r="G15" s="58">
        <f t="shared" si="2"/>
        <v>25.2</v>
      </c>
      <c r="H15" s="57">
        <v>3.51</v>
      </c>
      <c r="I15" s="58">
        <f t="shared" si="3"/>
        <v>28.08</v>
      </c>
      <c r="J15" s="57">
        <v>3.87</v>
      </c>
      <c r="K15" s="58">
        <f t="shared" si="4"/>
        <v>30.96</v>
      </c>
      <c r="L15" s="57">
        <f>4.23*H1</f>
        <v>4.2300000000000004</v>
      </c>
      <c r="M15" s="58">
        <f t="shared" si="5"/>
        <v>33.840000000000003</v>
      </c>
      <c r="N15" s="57">
        <v>4.5</v>
      </c>
      <c r="O15" s="58">
        <f t="shared" si="6"/>
        <v>36</v>
      </c>
      <c r="P15" s="57">
        <v>4.96</v>
      </c>
      <c r="Q15" s="58">
        <f t="shared" si="7"/>
        <v>39.68</v>
      </c>
      <c r="R15" s="57">
        <v>5.32</v>
      </c>
      <c r="S15" s="58">
        <f t="shared" si="8"/>
        <v>42.56</v>
      </c>
    </row>
    <row r="16" spans="1:19" x14ac:dyDescent="0.25">
      <c r="A16" s="44">
        <v>500</v>
      </c>
      <c r="B16" s="45">
        <v>2.02</v>
      </c>
      <c r="C16" s="55">
        <f t="shared" si="0"/>
        <v>16.16</v>
      </c>
      <c r="D16" s="45">
        <v>2.39</v>
      </c>
      <c r="E16" s="55">
        <f t="shared" si="1"/>
        <v>19.12</v>
      </c>
      <c r="F16" s="45">
        <v>3.04</v>
      </c>
      <c r="G16" s="55">
        <f t="shared" si="2"/>
        <v>24.32</v>
      </c>
      <c r="H16" s="45">
        <v>3.4</v>
      </c>
      <c r="I16" s="55">
        <f t="shared" si="3"/>
        <v>27.2</v>
      </c>
      <c r="J16" s="45">
        <v>3.77</v>
      </c>
      <c r="K16" s="55">
        <f t="shared" si="4"/>
        <v>30.16</v>
      </c>
      <c r="L16" s="45">
        <v>4.13</v>
      </c>
      <c r="M16" s="55">
        <f t="shared" si="5"/>
        <v>33.04</v>
      </c>
      <c r="N16" s="45">
        <v>4.49</v>
      </c>
      <c r="O16" s="55">
        <f t="shared" si="6"/>
        <v>35.92</v>
      </c>
      <c r="P16" s="45">
        <v>4.8600000000000003</v>
      </c>
      <c r="Q16" s="55">
        <f t="shared" si="7"/>
        <v>38.880000000000003</v>
      </c>
      <c r="R16" s="45">
        <v>5.22</v>
      </c>
      <c r="S16" s="55">
        <f t="shared" si="8"/>
        <v>41.76</v>
      </c>
    </row>
    <row r="17" spans="1:19" x14ac:dyDescent="0.25">
      <c r="A17" s="44">
        <v>1000</v>
      </c>
      <c r="B17" s="45">
        <v>1.95</v>
      </c>
      <c r="C17" s="55">
        <f t="shared" si="0"/>
        <v>15.6</v>
      </c>
      <c r="D17" s="45">
        <v>2.31</v>
      </c>
      <c r="E17" s="55">
        <f t="shared" si="1"/>
        <v>18.48</v>
      </c>
      <c r="F17" s="45">
        <v>2.96</v>
      </c>
      <c r="G17" s="55">
        <f t="shared" si="2"/>
        <v>23.68</v>
      </c>
      <c r="H17" s="45">
        <v>3.33</v>
      </c>
      <c r="I17" s="55">
        <f t="shared" si="3"/>
        <v>26.64</v>
      </c>
      <c r="J17" s="45">
        <v>3.69</v>
      </c>
      <c r="K17" s="55">
        <f t="shared" si="4"/>
        <v>29.52</v>
      </c>
      <c r="L17" s="45">
        <v>4.05</v>
      </c>
      <c r="M17" s="55">
        <f t="shared" si="5"/>
        <v>32.4</v>
      </c>
      <c r="N17" s="45">
        <v>4.41</v>
      </c>
      <c r="O17" s="55">
        <f t="shared" si="6"/>
        <v>35.28</v>
      </c>
      <c r="P17" s="45">
        <v>4.78</v>
      </c>
      <c r="Q17" s="55">
        <f t="shared" si="7"/>
        <v>38.24</v>
      </c>
      <c r="R17" s="45">
        <v>5.14</v>
      </c>
      <c r="S17" s="55">
        <f t="shared" si="8"/>
        <v>41.12</v>
      </c>
    </row>
    <row r="18" spans="1:19" x14ac:dyDescent="0.25">
      <c r="A18" s="44">
        <v>1500</v>
      </c>
      <c r="B18" s="45">
        <v>1.92</v>
      </c>
      <c r="C18" s="55">
        <f t="shared" si="0"/>
        <v>15.36</v>
      </c>
      <c r="D18" s="45">
        <v>2.2799999999999998</v>
      </c>
      <c r="E18" s="55">
        <f t="shared" si="1"/>
        <v>18.239999999999998</v>
      </c>
      <c r="F18" s="45">
        <v>2.93</v>
      </c>
      <c r="G18" s="55">
        <f t="shared" si="2"/>
        <v>23.44</v>
      </c>
      <c r="H18" s="45">
        <v>3.3</v>
      </c>
      <c r="I18" s="55">
        <f t="shared" si="3"/>
        <v>26.4</v>
      </c>
      <c r="J18" s="45">
        <v>3.66</v>
      </c>
      <c r="K18" s="55">
        <f t="shared" si="4"/>
        <v>29.28</v>
      </c>
      <c r="L18" s="45">
        <v>4.03</v>
      </c>
      <c r="M18" s="55">
        <f t="shared" si="5"/>
        <v>32.24</v>
      </c>
      <c r="N18" s="45">
        <v>4.3899999999999997</v>
      </c>
      <c r="O18" s="55">
        <f t="shared" si="6"/>
        <v>35.119999999999997</v>
      </c>
      <c r="P18" s="45">
        <v>6.75</v>
      </c>
      <c r="Q18" s="55">
        <f t="shared" si="7"/>
        <v>54</v>
      </c>
      <c r="R18" s="45">
        <v>5.1100000000000003</v>
      </c>
      <c r="S18" s="55">
        <f t="shared" si="8"/>
        <v>40.880000000000003</v>
      </c>
    </row>
    <row r="21" spans="1:19" x14ac:dyDescent="0.25">
      <c r="A21" s="44" t="s">
        <v>29</v>
      </c>
    </row>
    <row r="22" spans="1:19" s="54" customFormat="1" x14ac:dyDescent="0.25">
      <c r="A22" s="44" t="s">
        <v>0</v>
      </c>
      <c r="B22" s="45" t="s">
        <v>26</v>
      </c>
      <c r="C22" s="46" t="s">
        <v>27</v>
      </c>
      <c r="D22" s="45" t="s">
        <v>28</v>
      </c>
      <c r="E22" s="46" t="s">
        <v>16</v>
      </c>
      <c r="F22" s="45" t="s">
        <v>28</v>
      </c>
      <c r="G22" s="46" t="s">
        <v>16</v>
      </c>
      <c r="H22" s="45" t="s">
        <v>28</v>
      </c>
      <c r="I22" s="46" t="s">
        <v>16</v>
      </c>
      <c r="J22" s="45" t="s">
        <v>28</v>
      </c>
      <c r="K22" s="46" t="s">
        <v>16</v>
      </c>
      <c r="L22" s="45" t="s">
        <v>28</v>
      </c>
      <c r="M22" s="46" t="s">
        <v>16</v>
      </c>
      <c r="N22" s="45" t="s">
        <v>28</v>
      </c>
      <c r="O22" s="46" t="s">
        <v>16</v>
      </c>
      <c r="P22" s="45" t="s">
        <v>28</v>
      </c>
      <c r="Q22" s="46" t="s">
        <v>16</v>
      </c>
      <c r="R22" s="45" t="s">
        <v>28</v>
      </c>
      <c r="S22" s="46" t="s">
        <v>16</v>
      </c>
    </row>
    <row r="23" spans="1:19" x14ac:dyDescent="0.25">
      <c r="A23" s="44">
        <v>10</v>
      </c>
      <c r="B23" s="45">
        <f>B5*$A$5</f>
        <v>98.800000000000011</v>
      </c>
      <c r="C23" s="55">
        <f t="shared" ref="C23:S23" si="9">C5*$A$5</f>
        <v>790.40000000000009</v>
      </c>
      <c r="D23" s="45">
        <f t="shared" si="9"/>
        <v>103.5</v>
      </c>
      <c r="E23" s="55">
        <f t="shared" si="9"/>
        <v>828</v>
      </c>
      <c r="F23" s="45">
        <f t="shared" si="9"/>
        <v>111.1</v>
      </c>
      <c r="G23" s="55">
        <f t="shared" si="9"/>
        <v>888.8</v>
      </c>
      <c r="H23" s="45">
        <f t="shared" si="9"/>
        <v>115.8</v>
      </c>
      <c r="I23" s="55">
        <f t="shared" si="9"/>
        <v>926.4</v>
      </c>
      <c r="J23" s="45">
        <f t="shared" si="9"/>
        <v>126.1</v>
      </c>
      <c r="K23" s="55">
        <f t="shared" si="9"/>
        <v>1008.8</v>
      </c>
      <c r="L23" s="45">
        <f t="shared" si="9"/>
        <v>125.19999999999999</v>
      </c>
      <c r="M23" s="55">
        <f t="shared" si="9"/>
        <v>1001.5999999999999</v>
      </c>
      <c r="N23" s="45">
        <f t="shared" si="9"/>
        <v>129.9</v>
      </c>
      <c r="O23" s="55">
        <f t="shared" si="9"/>
        <v>1039.2</v>
      </c>
      <c r="P23" s="45">
        <f t="shared" si="9"/>
        <v>134.60000000000002</v>
      </c>
      <c r="Q23" s="55">
        <f t="shared" si="9"/>
        <v>1076.8000000000002</v>
      </c>
      <c r="R23" s="45">
        <f t="shared" si="9"/>
        <v>139.19999999999999</v>
      </c>
      <c r="S23" s="55">
        <f t="shared" si="9"/>
        <v>1113.5999999999999</v>
      </c>
    </row>
    <row r="24" spans="1:19" x14ac:dyDescent="0.25">
      <c r="A24" s="44">
        <v>20</v>
      </c>
      <c r="B24" s="45">
        <f>B6*$A$6</f>
        <v>119.60000000000001</v>
      </c>
      <c r="C24" s="55">
        <f t="shared" ref="C24:S24" si="10">C6*$A$6</f>
        <v>956.80000000000007</v>
      </c>
      <c r="D24" s="45">
        <f t="shared" si="10"/>
        <v>129</v>
      </c>
      <c r="E24" s="55">
        <f t="shared" si="10"/>
        <v>1032</v>
      </c>
      <c r="F24" s="45">
        <f t="shared" si="10"/>
        <v>144.19999999999999</v>
      </c>
      <c r="G24" s="55">
        <f t="shared" si="10"/>
        <v>1153.5999999999999</v>
      </c>
      <c r="H24" s="45">
        <f t="shared" si="10"/>
        <v>153.6</v>
      </c>
      <c r="I24" s="55">
        <f t="shared" si="10"/>
        <v>1228.8</v>
      </c>
      <c r="J24" s="45">
        <f t="shared" si="10"/>
        <v>163</v>
      </c>
      <c r="K24" s="55">
        <f t="shared" si="10"/>
        <v>1304</v>
      </c>
      <c r="L24" s="45">
        <f t="shared" si="10"/>
        <v>172.39999999999998</v>
      </c>
      <c r="M24" s="55">
        <f t="shared" si="10"/>
        <v>1379.1999999999998</v>
      </c>
      <c r="N24" s="45">
        <f t="shared" si="10"/>
        <v>164.8</v>
      </c>
      <c r="O24" s="55">
        <f t="shared" si="10"/>
        <v>1318.4</v>
      </c>
      <c r="P24" s="45">
        <f t="shared" si="10"/>
        <v>172</v>
      </c>
      <c r="Q24" s="55">
        <f t="shared" si="10"/>
        <v>1376</v>
      </c>
      <c r="R24" s="45">
        <f t="shared" si="10"/>
        <v>179.20000000000002</v>
      </c>
      <c r="S24" s="55">
        <f t="shared" si="10"/>
        <v>1433.6000000000001</v>
      </c>
    </row>
    <row r="25" spans="1:19" x14ac:dyDescent="0.25">
      <c r="A25" s="44">
        <v>30</v>
      </c>
      <c r="B25" s="45">
        <f>B7*$A$7</f>
        <v>140.39999999999998</v>
      </c>
      <c r="C25" s="55">
        <f t="shared" ref="C25:S25" si="11">C7*$A$7</f>
        <v>1123.1999999999998</v>
      </c>
      <c r="D25" s="45">
        <f t="shared" si="11"/>
        <v>154.5</v>
      </c>
      <c r="E25" s="55">
        <f t="shared" si="11"/>
        <v>1236</v>
      </c>
      <c r="F25" s="45">
        <f t="shared" si="11"/>
        <v>177.3</v>
      </c>
      <c r="G25" s="55">
        <f t="shared" si="11"/>
        <v>1418.4</v>
      </c>
      <c r="H25" s="45">
        <f t="shared" si="11"/>
        <v>191.4</v>
      </c>
      <c r="I25" s="55">
        <f t="shared" si="11"/>
        <v>1531.2</v>
      </c>
      <c r="J25" s="45">
        <f t="shared" si="11"/>
        <v>186.3</v>
      </c>
      <c r="K25" s="55">
        <f t="shared" si="11"/>
        <v>1490.4</v>
      </c>
      <c r="L25" s="45">
        <f t="shared" si="11"/>
        <v>197.10000000000002</v>
      </c>
      <c r="M25" s="55">
        <f t="shared" si="11"/>
        <v>1576.8000000000002</v>
      </c>
      <c r="N25" s="45">
        <f t="shared" si="11"/>
        <v>208.20000000000002</v>
      </c>
      <c r="O25" s="55">
        <f t="shared" si="11"/>
        <v>1665.6000000000001</v>
      </c>
      <c r="P25" s="45">
        <f t="shared" si="11"/>
        <v>219</v>
      </c>
      <c r="Q25" s="55">
        <f t="shared" si="11"/>
        <v>1752</v>
      </c>
      <c r="R25" s="45">
        <f t="shared" si="11"/>
        <v>229.8</v>
      </c>
      <c r="S25" s="55">
        <f t="shared" si="11"/>
        <v>1838.4</v>
      </c>
    </row>
    <row r="26" spans="1:19" x14ac:dyDescent="0.25">
      <c r="A26" s="44">
        <v>40</v>
      </c>
      <c r="B26" s="45">
        <f>B8*$A$8</f>
        <v>161.20000000000002</v>
      </c>
      <c r="C26" s="55">
        <f t="shared" ref="C26:S26" si="12">C8*$A$8</f>
        <v>1289.6000000000001</v>
      </c>
      <c r="D26" s="45">
        <f t="shared" si="12"/>
        <v>180</v>
      </c>
      <c r="E26" s="55">
        <f t="shared" si="12"/>
        <v>1440</v>
      </c>
      <c r="F26" s="45">
        <f t="shared" si="12"/>
        <v>193.6</v>
      </c>
      <c r="G26" s="55">
        <f t="shared" si="12"/>
        <v>1548.8</v>
      </c>
      <c r="H26" s="45">
        <f t="shared" si="12"/>
        <v>208</v>
      </c>
      <c r="I26" s="55">
        <f t="shared" si="12"/>
        <v>1664</v>
      </c>
      <c r="J26" s="45">
        <f t="shared" si="12"/>
        <v>222.39999999999998</v>
      </c>
      <c r="K26" s="55">
        <f t="shared" si="12"/>
        <v>1779.1999999999998</v>
      </c>
      <c r="L26" s="45">
        <f t="shared" si="12"/>
        <v>236.8</v>
      </c>
      <c r="M26" s="55">
        <f t="shared" si="12"/>
        <v>1894.4</v>
      </c>
      <c r="N26" s="45">
        <f t="shared" si="12"/>
        <v>251.6</v>
      </c>
      <c r="O26" s="55">
        <f t="shared" si="12"/>
        <v>2012.8</v>
      </c>
      <c r="P26" s="45">
        <f t="shared" si="12"/>
        <v>266</v>
      </c>
      <c r="Q26" s="55">
        <f t="shared" si="12"/>
        <v>2128</v>
      </c>
      <c r="R26" s="45">
        <f t="shared" si="12"/>
        <v>280.39999999999998</v>
      </c>
      <c r="S26" s="55">
        <f t="shared" si="12"/>
        <v>2243.1999999999998</v>
      </c>
    </row>
    <row r="27" spans="1:19" x14ac:dyDescent="0.25">
      <c r="A27" s="44">
        <v>50</v>
      </c>
      <c r="B27" s="45">
        <f>B9*$A$9</f>
        <v>182</v>
      </c>
      <c r="C27" s="55">
        <f t="shared" ref="C27:S27" si="13">C9*$A$9</f>
        <v>1456</v>
      </c>
      <c r="D27" s="45">
        <f t="shared" si="13"/>
        <v>205.50000000000003</v>
      </c>
      <c r="E27" s="55">
        <f t="shared" si="13"/>
        <v>1644.0000000000002</v>
      </c>
      <c r="F27" s="45">
        <f t="shared" si="13"/>
        <v>222.5</v>
      </c>
      <c r="G27" s="55">
        <f t="shared" si="13"/>
        <v>1780</v>
      </c>
      <c r="H27" s="45">
        <f t="shared" si="13"/>
        <v>240.49999999999997</v>
      </c>
      <c r="I27" s="55">
        <f t="shared" si="13"/>
        <v>1923.9999999999998</v>
      </c>
      <c r="J27" s="45">
        <f t="shared" si="13"/>
        <v>258.5</v>
      </c>
      <c r="K27" s="55">
        <f t="shared" si="13"/>
        <v>2068</v>
      </c>
      <c r="L27" s="45">
        <f t="shared" si="13"/>
        <v>276.5</v>
      </c>
      <c r="M27" s="55">
        <f t="shared" si="13"/>
        <v>2212</v>
      </c>
      <c r="N27" s="45">
        <f t="shared" si="13"/>
        <v>295</v>
      </c>
      <c r="O27" s="55">
        <f t="shared" si="13"/>
        <v>2360</v>
      </c>
      <c r="P27" s="45">
        <f t="shared" si="13"/>
        <v>318</v>
      </c>
      <c r="Q27" s="55">
        <f t="shared" si="13"/>
        <v>2544</v>
      </c>
      <c r="R27" s="45">
        <f t="shared" si="13"/>
        <v>331</v>
      </c>
      <c r="S27" s="55">
        <f t="shared" si="13"/>
        <v>2648</v>
      </c>
    </row>
    <row r="28" spans="1:19" x14ac:dyDescent="0.25">
      <c r="A28" s="44">
        <v>75</v>
      </c>
      <c r="B28" s="45">
        <f>B10*$A$10</f>
        <v>234</v>
      </c>
      <c r="C28" s="55">
        <f t="shared" ref="C28:S28" si="14">C10*$A$10</f>
        <v>1872</v>
      </c>
      <c r="D28" s="45">
        <f t="shared" si="14"/>
        <v>245.25</v>
      </c>
      <c r="E28" s="55">
        <f t="shared" si="14"/>
        <v>1962</v>
      </c>
      <c r="F28" s="45">
        <f t="shared" si="14"/>
        <v>294.75</v>
      </c>
      <c r="G28" s="55">
        <f t="shared" si="14"/>
        <v>2358</v>
      </c>
      <c r="H28" s="45">
        <f t="shared" si="14"/>
        <v>321.75</v>
      </c>
      <c r="I28" s="55">
        <f t="shared" si="14"/>
        <v>2574</v>
      </c>
      <c r="J28" s="45">
        <f t="shared" si="14"/>
        <v>348.75</v>
      </c>
      <c r="K28" s="55">
        <f t="shared" si="14"/>
        <v>2790</v>
      </c>
      <c r="L28" s="45">
        <f t="shared" si="14"/>
        <v>375.75</v>
      </c>
      <c r="M28" s="55">
        <f t="shared" si="14"/>
        <v>3006</v>
      </c>
      <c r="N28" s="45">
        <f t="shared" si="14"/>
        <v>403.5</v>
      </c>
      <c r="O28" s="55">
        <f t="shared" si="14"/>
        <v>3228</v>
      </c>
      <c r="P28" s="45">
        <f t="shared" si="14"/>
        <v>430.5</v>
      </c>
      <c r="Q28" s="55">
        <f t="shared" si="14"/>
        <v>3444</v>
      </c>
      <c r="R28" s="45">
        <f t="shared" si="14"/>
        <v>450.75</v>
      </c>
      <c r="S28" s="55">
        <f t="shared" si="14"/>
        <v>3606</v>
      </c>
    </row>
    <row r="29" spans="1:19" x14ac:dyDescent="0.25">
      <c r="A29" s="44">
        <v>100</v>
      </c>
      <c r="B29" s="45">
        <f>B11*$A$11</f>
        <v>265</v>
      </c>
      <c r="C29" s="55">
        <f t="shared" ref="C29:S29" si="15">C11*$A$11</f>
        <v>2120</v>
      </c>
      <c r="D29" s="45">
        <f t="shared" si="15"/>
        <v>301</v>
      </c>
      <c r="E29" s="55">
        <f t="shared" si="15"/>
        <v>2408</v>
      </c>
      <c r="F29" s="45">
        <f t="shared" si="15"/>
        <v>367</v>
      </c>
      <c r="G29" s="55">
        <f t="shared" si="15"/>
        <v>2936</v>
      </c>
      <c r="H29" s="45">
        <f t="shared" si="15"/>
        <v>403</v>
      </c>
      <c r="I29" s="55">
        <f t="shared" si="15"/>
        <v>3224</v>
      </c>
      <c r="J29" s="45">
        <f t="shared" si="15"/>
        <v>438.99999999999994</v>
      </c>
      <c r="K29" s="55">
        <f t="shared" si="15"/>
        <v>3511.9999999999995</v>
      </c>
      <c r="L29" s="45">
        <f t="shared" si="15"/>
        <v>475</v>
      </c>
      <c r="M29" s="55">
        <f t="shared" si="15"/>
        <v>3800</v>
      </c>
      <c r="N29" s="45">
        <f t="shared" si="15"/>
        <v>512</v>
      </c>
      <c r="O29" s="55">
        <f t="shared" si="15"/>
        <v>4096</v>
      </c>
      <c r="P29" s="45">
        <f t="shared" si="15"/>
        <v>548</v>
      </c>
      <c r="Q29" s="55">
        <f t="shared" si="15"/>
        <v>4384</v>
      </c>
      <c r="R29" s="45">
        <f t="shared" si="15"/>
        <v>584</v>
      </c>
      <c r="S29" s="55">
        <f t="shared" si="15"/>
        <v>4672</v>
      </c>
    </row>
    <row r="30" spans="1:19" x14ac:dyDescent="0.25">
      <c r="A30" s="44">
        <v>150</v>
      </c>
      <c r="B30" s="45">
        <f>B12*$A$12</f>
        <v>358.5</v>
      </c>
      <c r="C30" s="55">
        <f t="shared" ref="C30:S30" si="16">C12*$A$12</f>
        <v>2868</v>
      </c>
      <c r="D30" s="45">
        <f t="shared" si="16"/>
        <v>412.5</v>
      </c>
      <c r="E30" s="55">
        <f t="shared" si="16"/>
        <v>3300</v>
      </c>
      <c r="F30" s="45">
        <f t="shared" si="16"/>
        <v>511.5</v>
      </c>
      <c r="G30" s="55">
        <f t="shared" si="16"/>
        <v>4092</v>
      </c>
      <c r="H30" s="45">
        <f t="shared" si="16"/>
        <v>565.5</v>
      </c>
      <c r="I30" s="55">
        <f t="shared" si="16"/>
        <v>4524</v>
      </c>
      <c r="J30" s="45">
        <f t="shared" si="16"/>
        <v>619.5</v>
      </c>
      <c r="K30" s="55">
        <f t="shared" si="16"/>
        <v>4956</v>
      </c>
      <c r="L30" s="45">
        <f t="shared" si="16"/>
        <v>673.5</v>
      </c>
      <c r="M30" s="55">
        <f t="shared" si="16"/>
        <v>5388</v>
      </c>
      <c r="N30" s="45">
        <f t="shared" si="16"/>
        <v>729</v>
      </c>
      <c r="O30" s="55">
        <f t="shared" si="16"/>
        <v>5832</v>
      </c>
      <c r="P30" s="45">
        <f t="shared" si="16"/>
        <v>783</v>
      </c>
      <c r="Q30" s="55">
        <f t="shared" si="16"/>
        <v>6264</v>
      </c>
      <c r="R30" s="45">
        <f t="shared" si="16"/>
        <v>837</v>
      </c>
      <c r="S30" s="55">
        <f t="shared" si="16"/>
        <v>6696</v>
      </c>
    </row>
    <row r="31" spans="1:19" x14ac:dyDescent="0.25">
      <c r="A31" s="44">
        <v>200</v>
      </c>
      <c r="B31" s="45">
        <f>B13*$A$13</f>
        <v>451.99999999999994</v>
      </c>
      <c r="C31" s="55">
        <f t="shared" ref="C31:S31" si="17">C13*$A$13</f>
        <v>3615.9999999999995</v>
      </c>
      <c r="D31" s="45">
        <f t="shared" si="17"/>
        <v>524</v>
      </c>
      <c r="E31" s="55">
        <f t="shared" si="17"/>
        <v>4192</v>
      </c>
      <c r="F31" s="45">
        <f t="shared" si="17"/>
        <v>656</v>
      </c>
      <c r="G31" s="55">
        <f t="shared" si="17"/>
        <v>5248</v>
      </c>
      <c r="H31" s="45">
        <f t="shared" si="17"/>
        <v>728</v>
      </c>
      <c r="I31" s="55">
        <f t="shared" si="17"/>
        <v>5824</v>
      </c>
      <c r="J31" s="45">
        <f t="shared" si="17"/>
        <v>800</v>
      </c>
      <c r="K31" s="55">
        <f t="shared" si="17"/>
        <v>6400</v>
      </c>
      <c r="L31" s="45">
        <f t="shared" si="17"/>
        <v>872.00000000000011</v>
      </c>
      <c r="M31" s="55">
        <f t="shared" si="17"/>
        <v>6976.0000000000009</v>
      </c>
      <c r="N31" s="45">
        <f t="shared" si="17"/>
        <v>946.00000000000011</v>
      </c>
      <c r="O31" s="55">
        <f t="shared" si="17"/>
        <v>7568.0000000000009</v>
      </c>
      <c r="P31" s="45">
        <f t="shared" si="17"/>
        <v>1018</v>
      </c>
      <c r="Q31" s="55">
        <f t="shared" si="17"/>
        <v>8144</v>
      </c>
      <c r="R31" s="45">
        <f t="shared" si="17"/>
        <v>1090</v>
      </c>
      <c r="S31" s="55">
        <f t="shared" si="17"/>
        <v>8720</v>
      </c>
    </row>
    <row r="32" spans="1:19" x14ac:dyDescent="0.25">
      <c r="A32" s="44">
        <v>250</v>
      </c>
      <c r="B32" s="45">
        <f>B14*$A$14</f>
        <v>545</v>
      </c>
      <c r="C32" s="55">
        <f t="shared" ref="C32:S32" si="18">C14*$A$14</f>
        <v>4360</v>
      </c>
      <c r="D32" s="45">
        <f t="shared" si="18"/>
        <v>635</v>
      </c>
      <c r="E32" s="55">
        <f t="shared" si="18"/>
        <v>5080</v>
      </c>
      <c r="F32" s="45">
        <f t="shared" si="18"/>
        <v>800</v>
      </c>
      <c r="G32" s="55">
        <f t="shared" si="18"/>
        <v>6400</v>
      </c>
      <c r="H32" s="45">
        <f t="shared" si="18"/>
        <v>890</v>
      </c>
      <c r="I32" s="55">
        <f t="shared" si="18"/>
        <v>7120</v>
      </c>
      <c r="J32" s="45">
        <f t="shared" si="18"/>
        <v>980</v>
      </c>
      <c r="K32" s="55">
        <f t="shared" si="18"/>
        <v>7840</v>
      </c>
      <c r="L32" s="45">
        <f t="shared" si="18"/>
        <v>1072.5</v>
      </c>
      <c r="M32" s="55">
        <f t="shared" si="18"/>
        <v>8580</v>
      </c>
      <c r="N32" s="45">
        <f t="shared" si="18"/>
        <v>1162.5</v>
      </c>
      <c r="O32" s="55">
        <f t="shared" si="18"/>
        <v>9300</v>
      </c>
      <c r="P32" s="45">
        <f t="shared" si="18"/>
        <v>1252.5</v>
      </c>
      <c r="Q32" s="55">
        <f t="shared" si="18"/>
        <v>10020</v>
      </c>
      <c r="R32" s="45">
        <f t="shared" si="18"/>
        <v>1342.5</v>
      </c>
      <c r="S32" s="55">
        <f t="shared" si="18"/>
        <v>10740</v>
      </c>
    </row>
    <row r="33" spans="1:19" x14ac:dyDescent="0.25">
      <c r="A33" s="44">
        <v>300</v>
      </c>
      <c r="B33" s="45">
        <f>B15*$A$15</f>
        <v>639</v>
      </c>
      <c r="C33" s="55">
        <f t="shared" ref="C33:S33" si="19">C15*$A$15</f>
        <v>5112</v>
      </c>
      <c r="D33" s="45">
        <f t="shared" si="19"/>
        <v>747.00000000000011</v>
      </c>
      <c r="E33" s="55">
        <f t="shared" si="19"/>
        <v>5976.0000000000009</v>
      </c>
      <c r="F33" s="45">
        <f t="shared" si="19"/>
        <v>945</v>
      </c>
      <c r="G33" s="55">
        <f t="shared" si="19"/>
        <v>7560</v>
      </c>
      <c r="H33" s="45">
        <f t="shared" si="19"/>
        <v>1053</v>
      </c>
      <c r="I33" s="55">
        <f t="shared" si="19"/>
        <v>8424</v>
      </c>
      <c r="J33" s="45">
        <f t="shared" si="19"/>
        <v>1161</v>
      </c>
      <c r="K33" s="55">
        <f t="shared" si="19"/>
        <v>9288</v>
      </c>
      <c r="L33" s="45">
        <f t="shared" si="19"/>
        <v>1269.0000000000002</v>
      </c>
      <c r="M33" s="55">
        <f t="shared" si="19"/>
        <v>10152.000000000002</v>
      </c>
      <c r="N33" s="45">
        <f t="shared" si="19"/>
        <v>1350</v>
      </c>
      <c r="O33" s="55">
        <f t="shared" si="19"/>
        <v>10800</v>
      </c>
      <c r="P33" s="45">
        <f t="shared" si="19"/>
        <v>1488</v>
      </c>
      <c r="Q33" s="55">
        <f t="shared" si="19"/>
        <v>11904</v>
      </c>
      <c r="R33" s="45">
        <f t="shared" si="19"/>
        <v>1596</v>
      </c>
      <c r="S33" s="55">
        <f t="shared" si="19"/>
        <v>12768</v>
      </c>
    </row>
    <row r="34" spans="1:19" x14ac:dyDescent="0.25">
      <c r="A34" s="44">
        <v>500</v>
      </c>
      <c r="B34" s="45">
        <f>B16*$A$16</f>
        <v>1010</v>
      </c>
      <c r="C34" s="55">
        <f t="shared" ref="C34:S34" si="20">C16*$A$16</f>
        <v>8080</v>
      </c>
      <c r="D34" s="45">
        <f t="shared" si="20"/>
        <v>1195</v>
      </c>
      <c r="E34" s="55">
        <f t="shared" si="20"/>
        <v>9560</v>
      </c>
      <c r="F34" s="45">
        <f t="shared" si="20"/>
        <v>1520</v>
      </c>
      <c r="G34" s="55">
        <f t="shared" si="20"/>
        <v>12160</v>
      </c>
      <c r="H34" s="45">
        <f t="shared" si="20"/>
        <v>1700</v>
      </c>
      <c r="I34" s="55">
        <f t="shared" si="20"/>
        <v>13600</v>
      </c>
      <c r="J34" s="45">
        <f t="shared" si="20"/>
        <v>1885</v>
      </c>
      <c r="K34" s="55">
        <f t="shared" si="20"/>
        <v>15080</v>
      </c>
      <c r="L34" s="45">
        <f t="shared" si="20"/>
        <v>2065</v>
      </c>
      <c r="M34" s="55">
        <f t="shared" si="20"/>
        <v>16520</v>
      </c>
      <c r="N34" s="45">
        <f t="shared" si="20"/>
        <v>2245</v>
      </c>
      <c r="O34" s="55">
        <f t="shared" si="20"/>
        <v>17960</v>
      </c>
      <c r="P34" s="45">
        <f t="shared" si="20"/>
        <v>2430</v>
      </c>
      <c r="Q34" s="55">
        <f t="shared" si="20"/>
        <v>19440</v>
      </c>
      <c r="R34" s="45">
        <f t="shared" si="20"/>
        <v>2610</v>
      </c>
      <c r="S34" s="55">
        <f t="shared" si="20"/>
        <v>20880</v>
      </c>
    </row>
    <row r="35" spans="1:19" x14ac:dyDescent="0.25">
      <c r="A35" s="44">
        <v>1000</v>
      </c>
      <c r="B35" s="45">
        <f>B17*$A$17</f>
        <v>1950</v>
      </c>
      <c r="C35" s="55">
        <f t="shared" ref="C35:S35" si="21">C17*$A$17</f>
        <v>15600</v>
      </c>
      <c r="D35" s="45">
        <f t="shared" si="21"/>
        <v>2310</v>
      </c>
      <c r="E35" s="55">
        <f t="shared" si="21"/>
        <v>18480</v>
      </c>
      <c r="F35" s="45">
        <f t="shared" si="21"/>
        <v>2960</v>
      </c>
      <c r="G35" s="55">
        <f t="shared" si="21"/>
        <v>23680</v>
      </c>
      <c r="H35" s="45">
        <f t="shared" si="21"/>
        <v>3330</v>
      </c>
      <c r="I35" s="55">
        <f t="shared" si="21"/>
        <v>26640</v>
      </c>
      <c r="J35" s="45">
        <f t="shared" si="21"/>
        <v>3690</v>
      </c>
      <c r="K35" s="55">
        <f t="shared" si="21"/>
        <v>29520</v>
      </c>
      <c r="L35" s="45">
        <f t="shared" si="21"/>
        <v>4050</v>
      </c>
      <c r="M35" s="55">
        <f t="shared" si="21"/>
        <v>32400</v>
      </c>
      <c r="N35" s="45">
        <f t="shared" si="21"/>
        <v>4410</v>
      </c>
      <c r="O35" s="55">
        <f t="shared" si="21"/>
        <v>35280</v>
      </c>
      <c r="P35" s="45">
        <f t="shared" si="21"/>
        <v>4780</v>
      </c>
      <c r="Q35" s="55">
        <f t="shared" si="21"/>
        <v>38240</v>
      </c>
      <c r="R35" s="45">
        <f t="shared" si="21"/>
        <v>5140</v>
      </c>
      <c r="S35" s="55">
        <f t="shared" si="21"/>
        <v>41120</v>
      </c>
    </row>
    <row r="36" spans="1:19" x14ac:dyDescent="0.25">
      <c r="A36" s="44">
        <v>1500</v>
      </c>
      <c r="B36" s="45">
        <f>B18*$A$18</f>
        <v>2880</v>
      </c>
      <c r="C36" s="55">
        <f t="shared" ref="C36:S36" si="22">C18*$A$18</f>
        <v>23040</v>
      </c>
      <c r="D36" s="45">
        <f t="shared" si="22"/>
        <v>3419.9999999999995</v>
      </c>
      <c r="E36" s="55">
        <f t="shared" si="22"/>
        <v>27359.999999999996</v>
      </c>
      <c r="F36" s="45">
        <f t="shared" si="22"/>
        <v>4395</v>
      </c>
      <c r="G36" s="55">
        <f t="shared" si="22"/>
        <v>35160</v>
      </c>
      <c r="H36" s="45">
        <f t="shared" si="22"/>
        <v>4950</v>
      </c>
      <c r="I36" s="55">
        <f t="shared" si="22"/>
        <v>39600</v>
      </c>
      <c r="J36" s="45">
        <f t="shared" si="22"/>
        <v>5490</v>
      </c>
      <c r="K36" s="55">
        <f t="shared" si="22"/>
        <v>43920</v>
      </c>
      <c r="L36" s="45">
        <f t="shared" si="22"/>
        <v>6045</v>
      </c>
      <c r="M36" s="55">
        <f t="shared" si="22"/>
        <v>48360</v>
      </c>
      <c r="N36" s="45">
        <f t="shared" si="22"/>
        <v>6584.9999999999991</v>
      </c>
      <c r="O36" s="55">
        <f t="shared" si="22"/>
        <v>52679.999999999993</v>
      </c>
      <c r="P36" s="45">
        <f t="shared" si="22"/>
        <v>10125</v>
      </c>
      <c r="Q36" s="55">
        <f t="shared" si="22"/>
        <v>81000</v>
      </c>
      <c r="R36" s="45">
        <f t="shared" si="22"/>
        <v>7665.0000000000009</v>
      </c>
      <c r="S36" s="55">
        <f t="shared" si="22"/>
        <v>61320.000000000007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2AE6-7690-42DA-ADC5-4CEC94DB14E0}">
  <sheetPr>
    <pageSetUpPr fitToPage="1"/>
  </sheetPr>
  <dimension ref="A1:N28"/>
  <sheetViews>
    <sheetView workbookViewId="0">
      <selection activeCell="C53" sqref="C53:C55"/>
    </sheetView>
  </sheetViews>
  <sheetFormatPr baseColWidth="10" defaultRowHeight="15.75" x14ac:dyDescent="0.25"/>
  <cols>
    <col min="1" max="2" width="10.25" style="26" customWidth="1"/>
    <col min="3" max="3" width="12.25" style="26" bestFit="1" customWidth="1"/>
    <col min="4" max="5" width="10.25" style="38" customWidth="1"/>
    <col min="6" max="6" width="10.25" style="26" customWidth="1"/>
    <col min="7" max="7" width="5.875" style="26" customWidth="1"/>
    <col min="8" max="8" width="11.75" style="30" bestFit="1" customWidth="1"/>
    <col min="9" max="9" width="6.75" style="30" bestFit="1" customWidth="1"/>
    <col min="10" max="10" width="5.375" style="30" bestFit="1" customWidth="1"/>
    <col min="11" max="11" width="8.5" style="30" bestFit="1" customWidth="1"/>
    <col min="12" max="12" width="11.25" style="31"/>
    <col min="13" max="13" width="10.25" style="32" customWidth="1"/>
    <col min="14" max="256" width="11.25" style="31"/>
    <col min="257" max="258" width="10.25" style="31" customWidth="1"/>
    <col min="259" max="259" width="12.25" style="31" bestFit="1" customWidth="1"/>
    <col min="260" max="262" width="10.25" style="31" customWidth="1"/>
    <col min="263" max="263" width="5.875" style="31" customWidth="1"/>
    <col min="264" max="264" width="11.75" style="31" bestFit="1" customWidth="1"/>
    <col min="265" max="265" width="6.75" style="31" bestFit="1" customWidth="1"/>
    <col min="266" max="266" width="5.375" style="31" bestFit="1" customWidth="1"/>
    <col min="267" max="267" width="8.5" style="31" bestFit="1" customWidth="1"/>
    <col min="268" max="268" width="11.25" style="31"/>
    <col min="269" max="269" width="10.25" style="31" customWidth="1"/>
    <col min="270" max="512" width="11.25" style="31"/>
    <col min="513" max="514" width="10.25" style="31" customWidth="1"/>
    <col min="515" max="515" width="12.25" style="31" bestFit="1" customWidth="1"/>
    <col min="516" max="518" width="10.25" style="31" customWidth="1"/>
    <col min="519" max="519" width="5.875" style="31" customWidth="1"/>
    <col min="520" max="520" width="11.75" style="31" bestFit="1" customWidth="1"/>
    <col min="521" max="521" width="6.75" style="31" bestFit="1" customWidth="1"/>
    <col min="522" max="522" width="5.375" style="31" bestFit="1" customWidth="1"/>
    <col min="523" max="523" width="8.5" style="31" bestFit="1" customWidth="1"/>
    <col min="524" max="524" width="11.25" style="31"/>
    <col min="525" max="525" width="10.25" style="31" customWidth="1"/>
    <col min="526" max="768" width="11.25" style="31"/>
    <col min="769" max="770" width="10.25" style="31" customWidth="1"/>
    <col min="771" max="771" width="12.25" style="31" bestFit="1" customWidth="1"/>
    <col min="772" max="774" width="10.25" style="31" customWidth="1"/>
    <col min="775" max="775" width="5.875" style="31" customWidth="1"/>
    <col min="776" max="776" width="11.75" style="31" bestFit="1" customWidth="1"/>
    <col min="777" max="777" width="6.75" style="31" bestFit="1" customWidth="1"/>
    <col min="778" max="778" width="5.375" style="31" bestFit="1" customWidth="1"/>
    <col min="779" max="779" width="8.5" style="31" bestFit="1" customWidth="1"/>
    <col min="780" max="780" width="11.25" style="31"/>
    <col min="781" max="781" width="10.25" style="31" customWidth="1"/>
    <col min="782" max="1024" width="11.25" style="31"/>
    <col min="1025" max="1026" width="10.25" style="31" customWidth="1"/>
    <col min="1027" max="1027" width="12.25" style="31" bestFit="1" customWidth="1"/>
    <col min="1028" max="1030" width="10.25" style="31" customWidth="1"/>
    <col min="1031" max="1031" width="5.875" style="31" customWidth="1"/>
    <col min="1032" max="1032" width="11.75" style="31" bestFit="1" customWidth="1"/>
    <col min="1033" max="1033" width="6.75" style="31" bestFit="1" customWidth="1"/>
    <col min="1034" max="1034" width="5.375" style="31" bestFit="1" customWidth="1"/>
    <col min="1035" max="1035" width="8.5" style="31" bestFit="1" customWidth="1"/>
    <col min="1036" max="1036" width="11.25" style="31"/>
    <col min="1037" max="1037" width="10.25" style="31" customWidth="1"/>
    <col min="1038" max="1280" width="11.25" style="31"/>
    <col min="1281" max="1282" width="10.25" style="31" customWidth="1"/>
    <col min="1283" max="1283" width="12.25" style="31" bestFit="1" customWidth="1"/>
    <col min="1284" max="1286" width="10.25" style="31" customWidth="1"/>
    <col min="1287" max="1287" width="5.875" style="31" customWidth="1"/>
    <col min="1288" max="1288" width="11.75" style="31" bestFit="1" customWidth="1"/>
    <col min="1289" max="1289" width="6.75" style="31" bestFit="1" customWidth="1"/>
    <col min="1290" max="1290" width="5.375" style="31" bestFit="1" customWidth="1"/>
    <col min="1291" max="1291" width="8.5" style="31" bestFit="1" customWidth="1"/>
    <col min="1292" max="1292" width="11.25" style="31"/>
    <col min="1293" max="1293" width="10.25" style="31" customWidth="1"/>
    <col min="1294" max="1536" width="11.25" style="31"/>
    <col min="1537" max="1538" width="10.25" style="31" customWidth="1"/>
    <col min="1539" max="1539" width="12.25" style="31" bestFit="1" customWidth="1"/>
    <col min="1540" max="1542" width="10.25" style="31" customWidth="1"/>
    <col min="1543" max="1543" width="5.875" style="31" customWidth="1"/>
    <col min="1544" max="1544" width="11.75" style="31" bestFit="1" customWidth="1"/>
    <col min="1545" max="1545" width="6.75" style="31" bestFit="1" customWidth="1"/>
    <col min="1546" max="1546" width="5.375" style="31" bestFit="1" customWidth="1"/>
    <col min="1547" max="1547" width="8.5" style="31" bestFit="1" customWidth="1"/>
    <col min="1548" max="1548" width="11.25" style="31"/>
    <col min="1549" max="1549" width="10.25" style="31" customWidth="1"/>
    <col min="1550" max="1792" width="11.25" style="31"/>
    <col min="1793" max="1794" width="10.25" style="31" customWidth="1"/>
    <col min="1795" max="1795" width="12.25" style="31" bestFit="1" customWidth="1"/>
    <col min="1796" max="1798" width="10.25" style="31" customWidth="1"/>
    <col min="1799" max="1799" width="5.875" style="31" customWidth="1"/>
    <col min="1800" max="1800" width="11.75" style="31" bestFit="1" customWidth="1"/>
    <col min="1801" max="1801" width="6.75" style="31" bestFit="1" customWidth="1"/>
    <col min="1802" max="1802" width="5.375" style="31" bestFit="1" customWidth="1"/>
    <col min="1803" max="1803" width="8.5" style="31" bestFit="1" customWidth="1"/>
    <col min="1804" max="1804" width="11.25" style="31"/>
    <col min="1805" max="1805" width="10.25" style="31" customWidth="1"/>
    <col min="1806" max="2048" width="11.25" style="31"/>
    <col min="2049" max="2050" width="10.25" style="31" customWidth="1"/>
    <col min="2051" max="2051" width="12.25" style="31" bestFit="1" customWidth="1"/>
    <col min="2052" max="2054" width="10.25" style="31" customWidth="1"/>
    <col min="2055" max="2055" width="5.875" style="31" customWidth="1"/>
    <col min="2056" max="2056" width="11.75" style="31" bestFit="1" customWidth="1"/>
    <col min="2057" max="2057" width="6.75" style="31" bestFit="1" customWidth="1"/>
    <col min="2058" max="2058" width="5.375" style="31" bestFit="1" customWidth="1"/>
    <col min="2059" max="2059" width="8.5" style="31" bestFit="1" customWidth="1"/>
    <col min="2060" max="2060" width="11.25" style="31"/>
    <col min="2061" max="2061" width="10.25" style="31" customWidth="1"/>
    <col min="2062" max="2304" width="11.25" style="31"/>
    <col min="2305" max="2306" width="10.25" style="31" customWidth="1"/>
    <col min="2307" max="2307" width="12.25" style="31" bestFit="1" customWidth="1"/>
    <col min="2308" max="2310" width="10.25" style="31" customWidth="1"/>
    <col min="2311" max="2311" width="5.875" style="31" customWidth="1"/>
    <col min="2312" max="2312" width="11.75" style="31" bestFit="1" customWidth="1"/>
    <col min="2313" max="2313" width="6.75" style="31" bestFit="1" customWidth="1"/>
    <col min="2314" max="2314" width="5.375" style="31" bestFit="1" customWidth="1"/>
    <col min="2315" max="2315" width="8.5" style="31" bestFit="1" customWidth="1"/>
    <col min="2316" max="2316" width="11.25" style="31"/>
    <col min="2317" max="2317" width="10.25" style="31" customWidth="1"/>
    <col min="2318" max="2560" width="11.25" style="31"/>
    <col min="2561" max="2562" width="10.25" style="31" customWidth="1"/>
    <col min="2563" max="2563" width="12.25" style="31" bestFit="1" customWidth="1"/>
    <col min="2564" max="2566" width="10.25" style="31" customWidth="1"/>
    <col min="2567" max="2567" width="5.875" style="31" customWidth="1"/>
    <col min="2568" max="2568" width="11.75" style="31" bestFit="1" customWidth="1"/>
    <col min="2569" max="2569" width="6.75" style="31" bestFit="1" customWidth="1"/>
    <col min="2570" max="2570" width="5.375" style="31" bestFit="1" customWidth="1"/>
    <col min="2571" max="2571" width="8.5" style="31" bestFit="1" customWidth="1"/>
    <col min="2572" max="2572" width="11.25" style="31"/>
    <col min="2573" max="2573" width="10.25" style="31" customWidth="1"/>
    <col min="2574" max="2816" width="11.25" style="31"/>
    <col min="2817" max="2818" width="10.25" style="31" customWidth="1"/>
    <col min="2819" max="2819" width="12.25" style="31" bestFit="1" customWidth="1"/>
    <col min="2820" max="2822" width="10.25" style="31" customWidth="1"/>
    <col min="2823" max="2823" width="5.875" style="31" customWidth="1"/>
    <col min="2824" max="2824" width="11.75" style="31" bestFit="1" customWidth="1"/>
    <col min="2825" max="2825" width="6.75" style="31" bestFit="1" customWidth="1"/>
    <col min="2826" max="2826" width="5.375" style="31" bestFit="1" customWidth="1"/>
    <col min="2827" max="2827" width="8.5" style="31" bestFit="1" customWidth="1"/>
    <col min="2828" max="2828" width="11.25" style="31"/>
    <col min="2829" max="2829" width="10.25" style="31" customWidth="1"/>
    <col min="2830" max="3072" width="11.25" style="31"/>
    <col min="3073" max="3074" width="10.25" style="31" customWidth="1"/>
    <col min="3075" max="3075" width="12.25" style="31" bestFit="1" customWidth="1"/>
    <col min="3076" max="3078" width="10.25" style="31" customWidth="1"/>
    <col min="3079" max="3079" width="5.875" style="31" customWidth="1"/>
    <col min="3080" max="3080" width="11.75" style="31" bestFit="1" customWidth="1"/>
    <col min="3081" max="3081" width="6.75" style="31" bestFit="1" customWidth="1"/>
    <col min="3082" max="3082" width="5.375" style="31" bestFit="1" customWidth="1"/>
    <col min="3083" max="3083" width="8.5" style="31" bestFit="1" customWidth="1"/>
    <col min="3084" max="3084" width="11.25" style="31"/>
    <col min="3085" max="3085" width="10.25" style="31" customWidth="1"/>
    <col min="3086" max="3328" width="11.25" style="31"/>
    <col min="3329" max="3330" width="10.25" style="31" customWidth="1"/>
    <col min="3331" max="3331" width="12.25" style="31" bestFit="1" customWidth="1"/>
    <col min="3332" max="3334" width="10.25" style="31" customWidth="1"/>
    <col min="3335" max="3335" width="5.875" style="31" customWidth="1"/>
    <col min="3336" max="3336" width="11.75" style="31" bestFit="1" customWidth="1"/>
    <col min="3337" max="3337" width="6.75" style="31" bestFit="1" customWidth="1"/>
    <col min="3338" max="3338" width="5.375" style="31" bestFit="1" customWidth="1"/>
    <col min="3339" max="3339" width="8.5" style="31" bestFit="1" customWidth="1"/>
    <col min="3340" max="3340" width="11.25" style="31"/>
    <col min="3341" max="3341" width="10.25" style="31" customWidth="1"/>
    <col min="3342" max="3584" width="11.25" style="31"/>
    <col min="3585" max="3586" width="10.25" style="31" customWidth="1"/>
    <col min="3587" max="3587" width="12.25" style="31" bestFit="1" customWidth="1"/>
    <col min="3588" max="3590" width="10.25" style="31" customWidth="1"/>
    <col min="3591" max="3591" width="5.875" style="31" customWidth="1"/>
    <col min="3592" max="3592" width="11.75" style="31" bestFit="1" customWidth="1"/>
    <col min="3593" max="3593" width="6.75" style="31" bestFit="1" customWidth="1"/>
    <col min="3594" max="3594" width="5.375" style="31" bestFit="1" customWidth="1"/>
    <col min="3595" max="3595" width="8.5" style="31" bestFit="1" customWidth="1"/>
    <col min="3596" max="3596" width="11.25" style="31"/>
    <col min="3597" max="3597" width="10.25" style="31" customWidth="1"/>
    <col min="3598" max="3840" width="11.25" style="31"/>
    <col min="3841" max="3842" width="10.25" style="31" customWidth="1"/>
    <col min="3843" max="3843" width="12.25" style="31" bestFit="1" customWidth="1"/>
    <col min="3844" max="3846" width="10.25" style="31" customWidth="1"/>
    <col min="3847" max="3847" width="5.875" style="31" customWidth="1"/>
    <col min="3848" max="3848" width="11.75" style="31" bestFit="1" customWidth="1"/>
    <col min="3849" max="3849" width="6.75" style="31" bestFit="1" customWidth="1"/>
    <col min="3850" max="3850" width="5.375" style="31" bestFit="1" customWidth="1"/>
    <col min="3851" max="3851" width="8.5" style="31" bestFit="1" customWidth="1"/>
    <col min="3852" max="3852" width="11.25" style="31"/>
    <col min="3853" max="3853" width="10.25" style="31" customWidth="1"/>
    <col min="3854" max="4096" width="11.25" style="31"/>
    <col min="4097" max="4098" width="10.25" style="31" customWidth="1"/>
    <col min="4099" max="4099" width="12.25" style="31" bestFit="1" customWidth="1"/>
    <col min="4100" max="4102" width="10.25" style="31" customWidth="1"/>
    <col min="4103" max="4103" width="5.875" style="31" customWidth="1"/>
    <col min="4104" max="4104" width="11.75" style="31" bestFit="1" customWidth="1"/>
    <col min="4105" max="4105" width="6.75" style="31" bestFit="1" customWidth="1"/>
    <col min="4106" max="4106" width="5.375" style="31" bestFit="1" customWidth="1"/>
    <col min="4107" max="4107" width="8.5" style="31" bestFit="1" customWidth="1"/>
    <col min="4108" max="4108" width="11.25" style="31"/>
    <col min="4109" max="4109" width="10.25" style="31" customWidth="1"/>
    <col min="4110" max="4352" width="11.25" style="31"/>
    <col min="4353" max="4354" width="10.25" style="31" customWidth="1"/>
    <col min="4355" max="4355" width="12.25" style="31" bestFit="1" customWidth="1"/>
    <col min="4356" max="4358" width="10.25" style="31" customWidth="1"/>
    <col min="4359" max="4359" width="5.875" style="31" customWidth="1"/>
    <col min="4360" max="4360" width="11.75" style="31" bestFit="1" customWidth="1"/>
    <col min="4361" max="4361" width="6.75" style="31" bestFit="1" customWidth="1"/>
    <col min="4362" max="4362" width="5.375" style="31" bestFit="1" customWidth="1"/>
    <col min="4363" max="4363" width="8.5" style="31" bestFit="1" customWidth="1"/>
    <col min="4364" max="4364" width="11.25" style="31"/>
    <col min="4365" max="4365" width="10.25" style="31" customWidth="1"/>
    <col min="4366" max="4608" width="11.25" style="31"/>
    <col min="4609" max="4610" width="10.25" style="31" customWidth="1"/>
    <col min="4611" max="4611" width="12.25" style="31" bestFit="1" customWidth="1"/>
    <col min="4612" max="4614" width="10.25" style="31" customWidth="1"/>
    <col min="4615" max="4615" width="5.875" style="31" customWidth="1"/>
    <col min="4616" max="4616" width="11.75" style="31" bestFit="1" customWidth="1"/>
    <col min="4617" max="4617" width="6.75" style="31" bestFit="1" customWidth="1"/>
    <col min="4618" max="4618" width="5.375" style="31" bestFit="1" customWidth="1"/>
    <col min="4619" max="4619" width="8.5" style="31" bestFit="1" customWidth="1"/>
    <col min="4620" max="4620" width="11.25" style="31"/>
    <col min="4621" max="4621" width="10.25" style="31" customWidth="1"/>
    <col min="4622" max="4864" width="11.25" style="31"/>
    <col min="4865" max="4866" width="10.25" style="31" customWidth="1"/>
    <col min="4867" max="4867" width="12.25" style="31" bestFit="1" customWidth="1"/>
    <col min="4868" max="4870" width="10.25" style="31" customWidth="1"/>
    <col min="4871" max="4871" width="5.875" style="31" customWidth="1"/>
    <col min="4872" max="4872" width="11.75" style="31" bestFit="1" customWidth="1"/>
    <col min="4873" max="4873" width="6.75" style="31" bestFit="1" customWidth="1"/>
    <col min="4874" max="4874" width="5.375" style="31" bestFit="1" customWidth="1"/>
    <col min="4875" max="4875" width="8.5" style="31" bestFit="1" customWidth="1"/>
    <col min="4876" max="4876" width="11.25" style="31"/>
    <col min="4877" max="4877" width="10.25" style="31" customWidth="1"/>
    <col min="4878" max="5120" width="11.25" style="31"/>
    <col min="5121" max="5122" width="10.25" style="31" customWidth="1"/>
    <col min="5123" max="5123" width="12.25" style="31" bestFit="1" customWidth="1"/>
    <col min="5124" max="5126" width="10.25" style="31" customWidth="1"/>
    <col min="5127" max="5127" width="5.875" style="31" customWidth="1"/>
    <col min="5128" max="5128" width="11.75" style="31" bestFit="1" customWidth="1"/>
    <col min="5129" max="5129" width="6.75" style="31" bestFit="1" customWidth="1"/>
    <col min="5130" max="5130" width="5.375" style="31" bestFit="1" customWidth="1"/>
    <col min="5131" max="5131" width="8.5" style="31" bestFit="1" customWidth="1"/>
    <col min="5132" max="5132" width="11.25" style="31"/>
    <col min="5133" max="5133" width="10.25" style="31" customWidth="1"/>
    <col min="5134" max="5376" width="11.25" style="31"/>
    <col min="5377" max="5378" width="10.25" style="31" customWidth="1"/>
    <col min="5379" max="5379" width="12.25" style="31" bestFit="1" customWidth="1"/>
    <col min="5380" max="5382" width="10.25" style="31" customWidth="1"/>
    <col min="5383" max="5383" width="5.875" style="31" customWidth="1"/>
    <col min="5384" max="5384" width="11.75" style="31" bestFit="1" customWidth="1"/>
    <col min="5385" max="5385" width="6.75" style="31" bestFit="1" customWidth="1"/>
    <col min="5386" max="5386" width="5.375" style="31" bestFit="1" customWidth="1"/>
    <col min="5387" max="5387" width="8.5" style="31" bestFit="1" customWidth="1"/>
    <col min="5388" max="5388" width="11.25" style="31"/>
    <col min="5389" max="5389" width="10.25" style="31" customWidth="1"/>
    <col min="5390" max="5632" width="11.25" style="31"/>
    <col min="5633" max="5634" width="10.25" style="31" customWidth="1"/>
    <col min="5635" max="5635" width="12.25" style="31" bestFit="1" customWidth="1"/>
    <col min="5636" max="5638" width="10.25" style="31" customWidth="1"/>
    <col min="5639" max="5639" width="5.875" style="31" customWidth="1"/>
    <col min="5640" max="5640" width="11.75" style="31" bestFit="1" customWidth="1"/>
    <col min="5641" max="5641" width="6.75" style="31" bestFit="1" customWidth="1"/>
    <col min="5642" max="5642" width="5.375" style="31" bestFit="1" customWidth="1"/>
    <col min="5643" max="5643" width="8.5" style="31" bestFit="1" customWidth="1"/>
    <col min="5644" max="5644" width="11.25" style="31"/>
    <col min="5645" max="5645" width="10.25" style="31" customWidth="1"/>
    <col min="5646" max="5888" width="11.25" style="31"/>
    <col min="5889" max="5890" width="10.25" style="31" customWidth="1"/>
    <col min="5891" max="5891" width="12.25" style="31" bestFit="1" customWidth="1"/>
    <col min="5892" max="5894" width="10.25" style="31" customWidth="1"/>
    <col min="5895" max="5895" width="5.875" style="31" customWidth="1"/>
    <col min="5896" max="5896" width="11.75" style="31" bestFit="1" customWidth="1"/>
    <col min="5897" max="5897" width="6.75" style="31" bestFit="1" customWidth="1"/>
    <col min="5898" max="5898" width="5.375" style="31" bestFit="1" customWidth="1"/>
    <col min="5899" max="5899" width="8.5" style="31" bestFit="1" customWidth="1"/>
    <col min="5900" max="5900" width="11.25" style="31"/>
    <col min="5901" max="5901" width="10.25" style="31" customWidth="1"/>
    <col min="5902" max="6144" width="11.25" style="31"/>
    <col min="6145" max="6146" width="10.25" style="31" customWidth="1"/>
    <col min="6147" max="6147" width="12.25" style="31" bestFit="1" customWidth="1"/>
    <col min="6148" max="6150" width="10.25" style="31" customWidth="1"/>
    <col min="6151" max="6151" width="5.875" style="31" customWidth="1"/>
    <col min="6152" max="6152" width="11.75" style="31" bestFit="1" customWidth="1"/>
    <col min="6153" max="6153" width="6.75" style="31" bestFit="1" customWidth="1"/>
    <col min="6154" max="6154" width="5.375" style="31" bestFit="1" customWidth="1"/>
    <col min="6155" max="6155" width="8.5" style="31" bestFit="1" customWidth="1"/>
    <col min="6156" max="6156" width="11.25" style="31"/>
    <col min="6157" max="6157" width="10.25" style="31" customWidth="1"/>
    <col min="6158" max="6400" width="11.25" style="31"/>
    <col min="6401" max="6402" width="10.25" style="31" customWidth="1"/>
    <col min="6403" max="6403" width="12.25" style="31" bestFit="1" customWidth="1"/>
    <col min="6404" max="6406" width="10.25" style="31" customWidth="1"/>
    <col min="6407" max="6407" width="5.875" style="31" customWidth="1"/>
    <col min="6408" max="6408" width="11.75" style="31" bestFit="1" customWidth="1"/>
    <col min="6409" max="6409" width="6.75" style="31" bestFit="1" customWidth="1"/>
    <col min="6410" max="6410" width="5.375" style="31" bestFit="1" customWidth="1"/>
    <col min="6411" max="6411" width="8.5" style="31" bestFit="1" customWidth="1"/>
    <col min="6412" max="6412" width="11.25" style="31"/>
    <col min="6413" max="6413" width="10.25" style="31" customWidth="1"/>
    <col min="6414" max="6656" width="11.25" style="31"/>
    <col min="6657" max="6658" width="10.25" style="31" customWidth="1"/>
    <col min="6659" max="6659" width="12.25" style="31" bestFit="1" customWidth="1"/>
    <col min="6660" max="6662" width="10.25" style="31" customWidth="1"/>
    <col min="6663" max="6663" width="5.875" style="31" customWidth="1"/>
    <col min="6664" max="6664" width="11.75" style="31" bestFit="1" customWidth="1"/>
    <col min="6665" max="6665" width="6.75" style="31" bestFit="1" customWidth="1"/>
    <col min="6666" max="6666" width="5.375" style="31" bestFit="1" customWidth="1"/>
    <col min="6667" max="6667" width="8.5" style="31" bestFit="1" customWidth="1"/>
    <col min="6668" max="6668" width="11.25" style="31"/>
    <col min="6669" max="6669" width="10.25" style="31" customWidth="1"/>
    <col min="6670" max="6912" width="11.25" style="31"/>
    <col min="6913" max="6914" width="10.25" style="31" customWidth="1"/>
    <col min="6915" max="6915" width="12.25" style="31" bestFit="1" customWidth="1"/>
    <col min="6916" max="6918" width="10.25" style="31" customWidth="1"/>
    <col min="6919" max="6919" width="5.875" style="31" customWidth="1"/>
    <col min="6920" max="6920" width="11.75" style="31" bestFit="1" customWidth="1"/>
    <col min="6921" max="6921" width="6.75" style="31" bestFit="1" customWidth="1"/>
    <col min="6922" max="6922" width="5.375" style="31" bestFit="1" customWidth="1"/>
    <col min="6923" max="6923" width="8.5" style="31" bestFit="1" customWidth="1"/>
    <col min="6924" max="6924" width="11.25" style="31"/>
    <col min="6925" max="6925" width="10.25" style="31" customWidth="1"/>
    <col min="6926" max="7168" width="11.25" style="31"/>
    <col min="7169" max="7170" width="10.25" style="31" customWidth="1"/>
    <col min="7171" max="7171" width="12.25" style="31" bestFit="1" customWidth="1"/>
    <col min="7172" max="7174" width="10.25" style="31" customWidth="1"/>
    <col min="7175" max="7175" width="5.875" style="31" customWidth="1"/>
    <col min="7176" max="7176" width="11.75" style="31" bestFit="1" customWidth="1"/>
    <col min="7177" max="7177" width="6.75" style="31" bestFit="1" customWidth="1"/>
    <col min="7178" max="7178" width="5.375" style="31" bestFit="1" customWidth="1"/>
    <col min="7179" max="7179" width="8.5" style="31" bestFit="1" customWidth="1"/>
    <col min="7180" max="7180" width="11.25" style="31"/>
    <col min="7181" max="7181" width="10.25" style="31" customWidth="1"/>
    <col min="7182" max="7424" width="11.25" style="31"/>
    <col min="7425" max="7426" width="10.25" style="31" customWidth="1"/>
    <col min="7427" max="7427" width="12.25" style="31" bestFit="1" customWidth="1"/>
    <col min="7428" max="7430" width="10.25" style="31" customWidth="1"/>
    <col min="7431" max="7431" width="5.875" style="31" customWidth="1"/>
    <col min="7432" max="7432" width="11.75" style="31" bestFit="1" customWidth="1"/>
    <col min="7433" max="7433" width="6.75" style="31" bestFit="1" customWidth="1"/>
    <col min="7434" max="7434" width="5.375" style="31" bestFit="1" customWidth="1"/>
    <col min="7435" max="7435" width="8.5" style="31" bestFit="1" customWidth="1"/>
    <col min="7436" max="7436" width="11.25" style="31"/>
    <col min="7437" max="7437" width="10.25" style="31" customWidth="1"/>
    <col min="7438" max="7680" width="11.25" style="31"/>
    <col min="7681" max="7682" width="10.25" style="31" customWidth="1"/>
    <col min="7683" max="7683" width="12.25" style="31" bestFit="1" customWidth="1"/>
    <col min="7684" max="7686" width="10.25" style="31" customWidth="1"/>
    <col min="7687" max="7687" width="5.875" style="31" customWidth="1"/>
    <col min="7688" max="7688" width="11.75" style="31" bestFit="1" customWidth="1"/>
    <col min="7689" max="7689" width="6.75" style="31" bestFit="1" customWidth="1"/>
    <col min="7690" max="7690" width="5.375" style="31" bestFit="1" customWidth="1"/>
    <col min="7691" max="7691" width="8.5" style="31" bestFit="1" customWidth="1"/>
    <col min="7692" max="7692" width="11.25" style="31"/>
    <col min="7693" max="7693" width="10.25" style="31" customWidth="1"/>
    <col min="7694" max="7936" width="11.25" style="31"/>
    <col min="7937" max="7938" width="10.25" style="31" customWidth="1"/>
    <col min="7939" max="7939" width="12.25" style="31" bestFit="1" customWidth="1"/>
    <col min="7940" max="7942" width="10.25" style="31" customWidth="1"/>
    <col min="7943" max="7943" width="5.875" style="31" customWidth="1"/>
    <col min="7944" max="7944" width="11.75" style="31" bestFit="1" customWidth="1"/>
    <col min="7945" max="7945" width="6.75" style="31" bestFit="1" customWidth="1"/>
    <col min="7946" max="7946" width="5.375" style="31" bestFit="1" customWidth="1"/>
    <col min="7947" max="7947" width="8.5" style="31" bestFit="1" customWidth="1"/>
    <col min="7948" max="7948" width="11.25" style="31"/>
    <col min="7949" max="7949" width="10.25" style="31" customWidth="1"/>
    <col min="7950" max="8192" width="11.25" style="31"/>
    <col min="8193" max="8194" width="10.25" style="31" customWidth="1"/>
    <col min="8195" max="8195" width="12.25" style="31" bestFit="1" customWidth="1"/>
    <col min="8196" max="8198" width="10.25" style="31" customWidth="1"/>
    <col min="8199" max="8199" width="5.875" style="31" customWidth="1"/>
    <col min="8200" max="8200" width="11.75" style="31" bestFit="1" customWidth="1"/>
    <col min="8201" max="8201" width="6.75" style="31" bestFit="1" customWidth="1"/>
    <col min="8202" max="8202" width="5.375" style="31" bestFit="1" customWidth="1"/>
    <col min="8203" max="8203" width="8.5" style="31" bestFit="1" customWidth="1"/>
    <col min="8204" max="8204" width="11.25" style="31"/>
    <col min="8205" max="8205" width="10.25" style="31" customWidth="1"/>
    <col min="8206" max="8448" width="11.25" style="31"/>
    <col min="8449" max="8450" width="10.25" style="31" customWidth="1"/>
    <col min="8451" max="8451" width="12.25" style="31" bestFit="1" customWidth="1"/>
    <col min="8452" max="8454" width="10.25" style="31" customWidth="1"/>
    <col min="8455" max="8455" width="5.875" style="31" customWidth="1"/>
    <col min="8456" max="8456" width="11.75" style="31" bestFit="1" customWidth="1"/>
    <col min="8457" max="8457" width="6.75" style="31" bestFit="1" customWidth="1"/>
    <col min="8458" max="8458" width="5.375" style="31" bestFit="1" customWidth="1"/>
    <col min="8459" max="8459" width="8.5" style="31" bestFit="1" customWidth="1"/>
    <col min="8460" max="8460" width="11.25" style="31"/>
    <col min="8461" max="8461" width="10.25" style="31" customWidth="1"/>
    <col min="8462" max="8704" width="11.25" style="31"/>
    <col min="8705" max="8706" width="10.25" style="31" customWidth="1"/>
    <col min="8707" max="8707" width="12.25" style="31" bestFit="1" customWidth="1"/>
    <col min="8708" max="8710" width="10.25" style="31" customWidth="1"/>
    <col min="8711" max="8711" width="5.875" style="31" customWidth="1"/>
    <col min="8712" max="8712" width="11.75" style="31" bestFit="1" customWidth="1"/>
    <col min="8713" max="8713" width="6.75" style="31" bestFit="1" customWidth="1"/>
    <col min="8714" max="8714" width="5.375" style="31" bestFit="1" customWidth="1"/>
    <col min="8715" max="8715" width="8.5" style="31" bestFit="1" customWidth="1"/>
    <col min="8716" max="8716" width="11.25" style="31"/>
    <col min="8717" max="8717" width="10.25" style="31" customWidth="1"/>
    <col min="8718" max="8960" width="11.25" style="31"/>
    <col min="8961" max="8962" width="10.25" style="31" customWidth="1"/>
    <col min="8963" max="8963" width="12.25" style="31" bestFit="1" customWidth="1"/>
    <col min="8964" max="8966" width="10.25" style="31" customWidth="1"/>
    <col min="8967" max="8967" width="5.875" style="31" customWidth="1"/>
    <col min="8968" max="8968" width="11.75" style="31" bestFit="1" customWidth="1"/>
    <col min="8969" max="8969" width="6.75" style="31" bestFit="1" customWidth="1"/>
    <col min="8970" max="8970" width="5.375" style="31" bestFit="1" customWidth="1"/>
    <col min="8971" max="8971" width="8.5" style="31" bestFit="1" customWidth="1"/>
    <col min="8972" max="8972" width="11.25" style="31"/>
    <col min="8973" max="8973" width="10.25" style="31" customWidth="1"/>
    <col min="8974" max="9216" width="11.25" style="31"/>
    <col min="9217" max="9218" width="10.25" style="31" customWidth="1"/>
    <col min="9219" max="9219" width="12.25" style="31" bestFit="1" customWidth="1"/>
    <col min="9220" max="9222" width="10.25" style="31" customWidth="1"/>
    <col min="9223" max="9223" width="5.875" style="31" customWidth="1"/>
    <col min="9224" max="9224" width="11.75" style="31" bestFit="1" customWidth="1"/>
    <col min="9225" max="9225" width="6.75" style="31" bestFit="1" customWidth="1"/>
    <col min="9226" max="9226" width="5.375" style="31" bestFit="1" customWidth="1"/>
    <col min="9227" max="9227" width="8.5" style="31" bestFit="1" customWidth="1"/>
    <col min="9228" max="9228" width="11.25" style="31"/>
    <col min="9229" max="9229" width="10.25" style="31" customWidth="1"/>
    <col min="9230" max="9472" width="11.25" style="31"/>
    <col min="9473" max="9474" width="10.25" style="31" customWidth="1"/>
    <col min="9475" max="9475" width="12.25" style="31" bestFit="1" customWidth="1"/>
    <col min="9476" max="9478" width="10.25" style="31" customWidth="1"/>
    <col min="9479" max="9479" width="5.875" style="31" customWidth="1"/>
    <col min="9480" max="9480" width="11.75" style="31" bestFit="1" customWidth="1"/>
    <col min="9481" max="9481" width="6.75" style="31" bestFit="1" customWidth="1"/>
    <col min="9482" max="9482" width="5.375" style="31" bestFit="1" customWidth="1"/>
    <col min="9483" max="9483" width="8.5" style="31" bestFit="1" customWidth="1"/>
    <col min="9484" max="9484" width="11.25" style="31"/>
    <col min="9485" max="9485" width="10.25" style="31" customWidth="1"/>
    <col min="9486" max="9728" width="11.25" style="31"/>
    <col min="9729" max="9730" width="10.25" style="31" customWidth="1"/>
    <col min="9731" max="9731" width="12.25" style="31" bestFit="1" customWidth="1"/>
    <col min="9732" max="9734" width="10.25" style="31" customWidth="1"/>
    <col min="9735" max="9735" width="5.875" style="31" customWidth="1"/>
    <col min="9736" max="9736" width="11.75" style="31" bestFit="1" customWidth="1"/>
    <col min="9737" max="9737" width="6.75" style="31" bestFit="1" customWidth="1"/>
    <col min="9738" max="9738" width="5.375" style="31" bestFit="1" customWidth="1"/>
    <col min="9739" max="9739" width="8.5" style="31" bestFit="1" customWidth="1"/>
    <col min="9740" max="9740" width="11.25" style="31"/>
    <col min="9741" max="9741" width="10.25" style="31" customWidth="1"/>
    <col min="9742" max="9984" width="11.25" style="31"/>
    <col min="9985" max="9986" width="10.25" style="31" customWidth="1"/>
    <col min="9987" max="9987" width="12.25" style="31" bestFit="1" customWidth="1"/>
    <col min="9988" max="9990" width="10.25" style="31" customWidth="1"/>
    <col min="9991" max="9991" width="5.875" style="31" customWidth="1"/>
    <col min="9992" max="9992" width="11.75" style="31" bestFit="1" customWidth="1"/>
    <col min="9993" max="9993" width="6.75" style="31" bestFit="1" customWidth="1"/>
    <col min="9994" max="9994" width="5.375" style="31" bestFit="1" customWidth="1"/>
    <col min="9995" max="9995" width="8.5" style="31" bestFit="1" customWidth="1"/>
    <col min="9996" max="9996" width="11.25" style="31"/>
    <col min="9997" max="9997" width="10.25" style="31" customWidth="1"/>
    <col min="9998" max="10240" width="11.25" style="31"/>
    <col min="10241" max="10242" width="10.25" style="31" customWidth="1"/>
    <col min="10243" max="10243" width="12.25" style="31" bestFit="1" customWidth="1"/>
    <col min="10244" max="10246" width="10.25" style="31" customWidth="1"/>
    <col min="10247" max="10247" width="5.875" style="31" customWidth="1"/>
    <col min="10248" max="10248" width="11.75" style="31" bestFit="1" customWidth="1"/>
    <col min="10249" max="10249" width="6.75" style="31" bestFit="1" customWidth="1"/>
    <col min="10250" max="10250" width="5.375" style="31" bestFit="1" customWidth="1"/>
    <col min="10251" max="10251" width="8.5" style="31" bestFit="1" customWidth="1"/>
    <col min="10252" max="10252" width="11.25" style="31"/>
    <col min="10253" max="10253" width="10.25" style="31" customWidth="1"/>
    <col min="10254" max="10496" width="11.25" style="31"/>
    <col min="10497" max="10498" width="10.25" style="31" customWidth="1"/>
    <col min="10499" max="10499" width="12.25" style="31" bestFit="1" customWidth="1"/>
    <col min="10500" max="10502" width="10.25" style="31" customWidth="1"/>
    <col min="10503" max="10503" width="5.875" style="31" customWidth="1"/>
    <col min="10504" max="10504" width="11.75" style="31" bestFit="1" customWidth="1"/>
    <col min="10505" max="10505" width="6.75" style="31" bestFit="1" customWidth="1"/>
    <col min="10506" max="10506" width="5.375" style="31" bestFit="1" customWidth="1"/>
    <col min="10507" max="10507" width="8.5" style="31" bestFit="1" customWidth="1"/>
    <col min="10508" max="10508" width="11.25" style="31"/>
    <col min="10509" max="10509" width="10.25" style="31" customWidth="1"/>
    <col min="10510" max="10752" width="11.25" style="31"/>
    <col min="10753" max="10754" width="10.25" style="31" customWidth="1"/>
    <col min="10755" max="10755" width="12.25" style="31" bestFit="1" customWidth="1"/>
    <col min="10756" max="10758" width="10.25" style="31" customWidth="1"/>
    <col min="10759" max="10759" width="5.875" style="31" customWidth="1"/>
    <col min="10760" max="10760" width="11.75" style="31" bestFit="1" customWidth="1"/>
    <col min="10761" max="10761" width="6.75" style="31" bestFit="1" customWidth="1"/>
    <col min="10762" max="10762" width="5.375" style="31" bestFit="1" customWidth="1"/>
    <col min="10763" max="10763" width="8.5" style="31" bestFit="1" customWidth="1"/>
    <col min="10764" max="10764" width="11.25" style="31"/>
    <col min="10765" max="10765" width="10.25" style="31" customWidth="1"/>
    <col min="10766" max="11008" width="11.25" style="31"/>
    <col min="11009" max="11010" width="10.25" style="31" customWidth="1"/>
    <col min="11011" max="11011" width="12.25" style="31" bestFit="1" customWidth="1"/>
    <col min="11012" max="11014" width="10.25" style="31" customWidth="1"/>
    <col min="11015" max="11015" width="5.875" style="31" customWidth="1"/>
    <col min="11016" max="11016" width="11.75" style="31" bestFit="1" customWidth="1"/>
    <col min="11017" max="11017" width="6.75" style="31" bestFit="1" customWidth="1"/>
    <col min="11018" max="11018" width="5.375" style="31" bestFit="1" customWidth="1"/>
    <col min="11019" max="11019" width="8.5" style="31" bestFit="1" customWidth="1"/>
    <col min="11020" max="11020" width="11.25" style="31"/>
    <col min="11021" max="11021" width="10.25" style="31" customWidth="1"/>
    <col min="11022" max="11264" width="11.25" style="31"/>
    <col min="11265" max="11266" width="10.25" style="31" customWidth="1"/>
    <col min="11267" max="11267" width="12.25" style="31" bestFit="1" customWidth="1"/>
    <col min="11268" max="11270" width="10.25" style="31" customWidth="1"/>
    <col min="11271" max="11271" width="5.875" style="31" customWidth="1"/>
    <col min="11272" max="11272" width="11.75" style="31" bestFit="1" customWidth="1"/>
    <col min="11273" max="11273" width="6.75" style="31" bestFit="1" customWidth="1"/>
    <col min="11274" max="11274" width="5.375" style="31" bestFit="1" customWidth="1"/>
    <col min="11275" max="11275" width="8.5" style="31" bestFit="1" customWidth="1"/>
    <col min="11276" max="11276" width="11.25" style="31"/>
    <col min="11277" max="11277" width="10.25" style="31" customWidth="1"/>
    <col min="11278" max="11520" width="11.25" style="31"/>
    <col min="11521" max="11522" width="10.25" style="31" customWidth="1"/>
    <col min="11523" max="11523" width="12.25" style="31" bestFit="1" customWidth="1"/>
    <col min="11524" max="11526" width="10.25" style="31" customWidth="1"/>
    <col min="11527" max="11527" width="5.875" style="31" customWidth="1"/>
    <col min="11528" max="11528" width="11.75" style="31" bestFit="1" customWidth="1"/>
    <col min="11529" max="11529" width="6.75" style="31" bestFit="1" customWidth="1"/>
    <col min="11530" max="11530" width="5.375" style="31" bestFit="1" customWidth="1"/>
    <col min="11531" max="11531" width="8.5" style="31" bestFit="1" customWidth="1"/>
    <col min="11532" max="11532" width="11.25" style="31"/>
    <col min="11533" max="11533" width="10.25" style="31" customWidth="1"/>
    <col min="11534" max="11776" width="11.25" style="31"/>
    <col min="11777" max="11778" width="10.25" style="31" customWidth="1"/>
    <col min="11779" max="11779" width="12.25" style="31" bestFit="1" customWidth="1"/>
    <col min="11780" max="11782" width="10.25" style="31" customWidth="1"/>
    <col min="11783" max="11783" width="5.875" style="31" customWidth="1"/>
    <col min="11784" max="11784" width="11.75" style="31" bestFit="1" customWidth="1"/>
    <col min="11785" max="11785" width="6.75" style="31" bestFit="1" customWidth="1"/>
    <col min="11786" max="11786" width="5.375" style="31" bestFit="1" customWidth="1"/>
    <col min="11787" max="11787" width="8.5" style="31" bestFit="1" customWidth="1"/>
    <col min="11788" max="11788" width="11.25" style="31"/>
    <col min="11789" max="11789" width="10.25" style="31" customWidth="1"/>
    <col min="11790" max="12032" width="11.25" style="31"/>
    <col min="12033" max="12034" width="10.25" style="31" customWidth="1"/>
    <col min="12035" max="12035" width="12.25" style="31" bestFit="1" customWidth="1"/>
    <col min="12036" max="12038" width="10.25" style="31" customWidth="1"/>
    <col min="12039" max="12039" width="5.875" style="31" customWidth="1"/>
    <col min="12040" max="12040" width="11.75" style="31" bestFit="1" customWidth="1"/>
    <col min="12041" max="12041" width="6.75" style="31" bestFit="1" customWidth="1"/>
    <col min="12042" max="12042" width="5.375" style="31" bestFit="1" customWidth="1"/>
    <col min="12043" max="12043" width="8.5" style="31" bestFit="1" customWidth="1"/>
    <col min="12044" max="12044" width="11.25" style="31"/>
    <col min="12045" max="12045" width="10.25" style="31" customWidth="1"/>
    <col min="12046" max="12288" width="11.25" style="31"/>
    <col min="12289" max="12290" width="10.25" style="31" customWidth="1"/>
    <col min="12291" max="12291" width="12.25" style="31" bestFit="1" customWidth="1"/>
    <col min="12292" max="12294" width="10.25" style="31" customWidth="1"/>
    <col min="12295" max="12295" width="5.875" style="31" customWidth="1"/>
    <col min="12296" max="12296" width="11.75" style="31" bestFit="1" customWidth="1"/>
    <col min="12297" max="12297" width="6.75" style="31" bestFit="1" customWidth="1"/>
    <col min="12298" max="12298" width="5.375" style="31" bestFit="1" customWidth="1"/>
    <col min="12299" max="12299" width="8.5" style="31" bestFit="1" customWidth="1"/>
    <col min="12300" max="12300" width="11.25" style="31"/>
    <col min="12301" max="12301" width="10.25" style="31" customWidth="1"/>
    <col min="12302" max="12544" width="11.25" style="31"/>
    <col min="12545" max="12546" width="10.25" style="31" customWidth="1"/>
    <col min="12547" max="12547" width="12.25" style="31" bestFit="1" customWidth="1"/>
    <col min="12548" max="12550" width="10.25" style="31" customWidth="1"/>
    <col min="12551" max="12551" width="5.875" style="31" customWidth="1"/>
    <col min="12552" max="12552" width="11.75" style="31" bestFit="1" customWidth="1"/>
    <col min="12553" max="12553" width="6.75" style="31" bestFit="1" customWidth="1"/>
    <col min="12554" max="12554" width="5.375" style="31" bestFit="1" customWidth="1"/>
    <col min="12555" max="12555" width="8.5" style="31" bestFit="1" customWidth="1"/>
    <col min="12556" max="12556" width="11.25" style="31"/>
    <col min="12557" max="12557" width="10.25" style="31" customWidth="1"/>
    <col min="12558" max="12800" width="11.25" style="31"/>
    <col min="12801" max="12802" width="10.25" style="31" customWidth="1"/>
    <col min="12803" max="12803" width="12.25" style="31" bestFit="1" customWidth="1"/>
    <col min="12804" max="12806" width="10.25" style="31" customWidth="1"/>
    <col min="12807" max="12807" width="5.875" style="31" customWidth="1"/>
    <col min="12808" max="12808" width="11.75" style="31" bestFit="1" customWidth="1"/>
    <col min="12809" max="12809" width="6.75" style="31" bestFit="1" customWidth="1"/>
    <col min="12810" max="12810" width="5.375" style="31" bestFit="1" customWidth="1"/>
    <col min="12811" max="12811" width="8.5" style="31" bestFit="1" customWidth="1"/>
    <col min="12812" max="12812" width="11.25" style="31"/>
    <col min="12813" max="12813" width="10.25" style="31" customWidth="1"/>
    <col min="12814" max="13056" width="11.25" style="31"/>
    <col min="13057" max="13058" width="10.25" style="31" customWidth="1"/>
    <col min="13059" max="13059" width="12.25" style="31" bestFit="1" customWidth="1"/>
    <col min="13060" max="13062" width="10.25" style="31" customWidth="1"/>
    <col min="13063" max="13063" width="5.875" style="31" customWidth="1"/>
    <col min="13064" max="13064" width="11.75" style="31" bestFit="1" customWidth="1"/>
    <col min="13065" max="13065" width="6.75" style="31" bestFit="1" customWidth="1"/>
    <col min="13066" max="13066" width="5.375" style="31" bestFit="1" customWidth="1"/>
    <col min="13067" max="13067" width="8.5" style="31" bestFit="1" customWidth="1"/>
    <col min="13068" max="13068" width="11.25" style="31"/>
    <col min="13069" max="13069" width="10.25" style="31" customWidth="1"/>
    <col min="13070" max="13312" width="11.25" style="31"/>
    <col min="13313" max="13314" width="10.25" style="31" customWidth="1"/>
    <col min="13315" max="13315" width="12.25" style="31" bestFit="1" customWidth="1"/>
    <col min="13316" max="13318" width="10.25" style="31" customWidth="1"/>
    <col min="13319" max="13319" width="5.875" style="31" customWidth="1"/>
    <col min="13320" max="13320" width="11.75" style="31" bestFit="1" customWidth="1"/>
    <col min="13321" max="13321" width="6.75" style="31" bestFit="1" customWidth="1"/>
    <col min="13322" max="13322" width="5.375" style="31" bestFit="1" customWidth="1"/>
    <col min="13323" max="13323" width="8.5" style="31" bestFit="1" customWidth="1"/>
    <col min="13324" max="13324" width="11.25" style="31"/>
    <col min="13325" max="13325" width="10.25" style="31" customWidth="1"/>
    <col min="13326" max="13568" width="11.25" style="31"/>
    <col min="13569" max="13570" width="10.25" style="31" customWidth="1"/>
    <col min="13571" max="13571" width="12.25" style="31" bestFit="1" customWidth="1"/>
    <col min="13572" max="13574" width="10.25" style="31" customWidth="1"/>
    <col min="13575" max="13575" width="5.875" style="31" customWidth="1"/>
    <col min="13576" max="13576" width="11.75" style="31" bestFit="1" customWidth="1"/>
    <col min="13577" max="13577" width="6.75" style="31" bestFit="1" customWidth="1"/>
    <col min="13578" max="13578" width="5.375" style="31" bestFit="1" customWidth="1"/>
    <col min="13579" max="13579" width="8.5" style="31" bestFit="1" customWidth="1"/>
    <col min="13580" max="13580" width="11.25" style="31"/>
    <col min="13581" max="13581" width="10.25" style="31" customWidth="1"/>
    <col min="13582" max="13824" width="11.25" style="31"/>
    <col min="13825" max="13826" width="10.25" style="31" customWidth="1"/>
    <col min="13827" max="13827" width="12.25" style="31" bestFit="1" customWidth="1"/>
    <col min="13828" max="13830" width="10.25" style="31" customWidth="1"/>
    <col min="13831" max="13831" width="5.875" style="31" customWidth="1"/>
    <col min="13832" max="13832" width="11.75" style="31" bestFit="1" customWidth="1"/>
    <col min="13833" max="13833" width="6.75" style="31" bestFit="1" customWidth="1"/>
    <col min="13834" max="13834" width="5.375" style="31" bestFit="1" customWidth="1"/>
    <col min="13835" max="13835" width="8.5" style="31" bestFit="1" customWidth="1"/>
    <col min="13836" max="13836" width="11.25" style="31"/>
    <col min="13837" max="13837" width="10.25" style="31" customWidth="1"/>
    <col min="13838" max="14080" width="11.25" style="31"/>
    <col min="14081" max="14082" width="10.25" style="31" customWidth="1"/>
    <col min="14083" max="14083" width="12.25" style="31" bestFit="1" customWidth="1"/>
    <col min="14084" max="14086" width="10.25" style="31" customWidth="1"/>
    <col min="14087" max="14087" width="5.875" style="31" customWidth="1"/>
    <col min="14088" max="14088" width="11.75" style="31" bestFit="1" customWidth="1"/>
    <col min="14089" max="14089" width="6.75" style="31" bestFit="1" customWidth="1"/>
    <col min="14090" max="14090" width="5.375" style="31" bestFit="1" customWidth="1"/>
    <col min="14091" max="14091" width="8.5" style="31" bestFit="1" customWidth="1"/>
    <col min="14092" max="14092" width="11.25" style="31"/>
    <col min="14093" max="14093" width="10.25" style="31" customWidth="1"/>
    <col min="14094" max="14336" width="11.25" style="31"/>
    <col min="14337" max="14338" width="10.25" style="31" customWidth="1"/>
    <col min="14339" max="14339" width="12.25" style="31" bestFit="1" customWidth="1"/>
    <col min="14340" max="14342" width="10.25" style="31" customWidth="1"/>
    <col min="14343" max="14343" width="5.875" style="31" customWidth="1"/>
    <col min="14344" max="14344" width="11.75" style="31" bestFit="1" customWidth="1"/>
    <col min="14345" max="14345" width="6.75" style="31" bestFit="1" customWidth="1"/>
    <col min="14346" max="14346" width="5.375" style="31" bestFit="1" customWidth="1"/>
    <col min="14347" max="14347" width="8.5" style="31" bestFit="1" customWidth="1"/>
    <col min="14348" max="14348" width="11.25" style="31"/>
    <col min="14349" max="14349" width="10.25" style="31" customWidth="1"/>
    <col min="14350" max="14592" width="11.25" style="31"/>
    <col min="14593" max="14594" width="10.25" style="31" customWidth="1"/>
    <col min="14595" max="14595" width="12.25" style="31" bestFit="1" customWidth="1"/>
    <col min="14596" max="14598" width="10.25" style="31" customWidth="1"/>
    <col min="14599" max="14599" width="5.875" style="31" customWidth="1"/>
    <col min="14600" max="14600" width="11.75" style="31" bestFit="1" customWidth="1"/>
    <col min="14601" max="14601" width="6.75" style="31" bestFit="1" customWidth="1"/>
    <col min="14602" max="14602" width="5.375" style="31" bestFit="1" customWidth="1"/>
    <col min="14603" max="14603" width="8.5" style="31" bestFit="1" customWidth="1"/>
    <col min="14604" max="14604" width="11.25" style="31"/>
    <col min="14605" max="14605" width="10.25" style="31" customWidth="1"/>
    <col min="14606" max="14848" width="11.25" style="31"/>
    <col min="14849" max="14850" width="10.25" style="31" customWidth="1"/>
    <col min="14851" max="14851" width="12.25" style="31" bestFit="1" customWidth="1"/>
    <col min="14852" max="14854" width="10.25" style="31" customWidth="1"/>
    <col min="14855" max="14855" width="5.875" style="31" customWidth="1"/>
    <col min="14856" max="14856" width="11.75" style="31" bestFit="1" customWidth="1"/>
    <col min="14857" max="14857" width="6.75" style="31" bestFit="1" customWidth="1"/>
    <col min="14858" max="14858" width="5.375" style="31" bestFit="1" customWidth="1"/>
    <col min="14859" max="14859" width="8.5" style="31" bestFit="1" customWidth="1"/>
    <col min="14860" max="14860" width="11.25" style="31"/>
    <col min="14861" max="14861" width="10.25" style="31" customWidth="1"/>
    <col min="14862" max="15104" width="11.25" style="31"/>
    <col min="15105" max="15106" width="10.25" style="31" customWidth="1"/>
    <col min="15107" max="15107" width="12.25" style="31" bestFit="1" customWidth="1"/>
    <col min="15108" max="15110" width="10.25" style="31" customWidth="1"/>
    <col min="15111" max="15111" width="5.875" style="31" customWidth="1"/>
    <col min="15112" max="15112" width="11.75" style="31" bestFit="1" customWidth="1"/>
    <col min="15113" max="15113" width="6.75" style="31" bestFit="1" customWidth="1"/>
    <col min="15114" max="15114" width="5.375" style="31" bestFit="1" customWidth="1"/>
    <col min="15115" max="15115" width="8.5" style="31" bestFit="1" customWidth="1"/>
    <col min="15116" max="15116" width="11.25" style="31"/>
    <col min="15117" max="15117" width="10.25" style="31" customWidth="1"/>
    <col min="15118" max="15360" width="11.25" style="31"/>
    <col min="15361" max="15362" width="10.25" style="31" customWidth="1"/>
    <col min="15363" max="15363" width="12.25" style="31" bestFit="1" customWidth="1"/>
    <col min="15364" max="15366" width="10.25" style="31" customWidth="1"/>
    <col min="15367" max="15367" width="5.875" style="31" customWidth="1"/>
    <col min="15368" max="15368" width="11.75" style="31" bestFit="1" customWidth="1"/>
    <col min="15369" max="15369" width="6.75" style="31" bestFit="1" customWidth="1"/>
    <col min="15370" max="15370" width="5.375" style="31" bestFit="1" customWidth="1"/>
    <col min="15371" max="15371" width="8.5" style="31" bestFit="1" customWidth="1"/>
    <col min="15372" max="15372" width="11.25" style="31"/>
    <col min="15373" max="15373" width="10.25" style="31" customWidth="1"/>
    <col min="15374" max="15616" width="11.25" style="31"/>
    <col min="15617" max="15618" width="10.25" style="31" customWidth="1"/>
    <col min="15619" max="15619" width="12.25" style="31" bestFit="1" customWidth="1"/>
    <col min="15620" max="15622" width="10.25" style="31" customWidth="1"/>
    <col min="15623" max="15623" width="5.875" style="31" customWidth="1"/>
    <col min="15624" max="15624" width="11.75" style="31" bestFit="1" customWidth="1"/>
    <col min="15625" max="15625" width="6.75" style="31" bestFit="1" customWidth="1"/>
    <col min="15626" max="15626" width="5.375" style="31" bestFit="1" customWidth="1"/>
    <col min="15627" max="15627" width="8.5" style="31" bestFit="1" customWidth="1"/>
    <col min="15628" max="15628" width="11.25" style="31"/>
    <col min="15629" max="15629" width="10.25" style="31" customWidth="1"/>
    <col min="15630" max="15872" width="11.25" style="31"/>
    <col min="15873" max="15874" width="10.25" style="31" customWidth="1"/>
    <col min="15875" max="15875" width="12.25" style="31" bestFit="1" customWidth="1"/>
    <col min="15876" max="15878" width="10.25" style="31" customWidth="1"/>
    <col min="15879" max="15879" width="5.875" style="31" customWidth="1"/>
    <col min="15880" max="15880" width="11.75" style="31" bestFit="1" customWidth="1"/>
    <col min="15881" max="15881" width="6.75" style="31" bestFit="1" customWidth="1"/>
    <col min="15882" max="15882" width="5.375" style="31" bestFit="1" customWidth="1"/>
    <col min="15883" max="15883" width="8.5" style="31" bestFit="1" customWidth="1"/>
    <col min="15884" max="15884" width="11.25" style="31"/>
    <col min="15885" max="15885" width="10.25" style="31" customWidth="1"/>
    <col min="15886" max="16128" width="11.25" style="31"/>
    <col min="16129" max="16130" width="10.25" style="31" customWidth="1"/>
    <col min="16131" max="16131" width="12.25" style="31" bestFit="1" customWidth="1"/>
    <col min="16132" max="16134" width="10.25" style="31" customWidth="1"/>
    <col min="16135" max="16135" width="5.875" style="31" customWidth="1"/>
    <col min="16136" max="16136" width="11.75" style="31" bestFit="1" customWidth="1"/>
    <col min="16137" max="16137" width="6.75" style="31" bestFit="1" customWidth="1"/>
    <col min="16138" max="16138" width="5.375" style="31" bestFit="1" customWidth="1"/>
    <col min="16139" max="16139" width="8.5" style="31" bestFit="1" customWidth="1"/>
    <col min="16140" max="16140" width="11.25" style="31"/>
    <col min="16141" max="16141" width="10.25" style="31" customWidth="1"/>
    <col min="16142" max="16384" width="11.25" style="31"/>
  </cols>
  <sheetData>
    <row r="1" spans="1:13" s="17" customFormat="1" ht="15" x14ac:dyDescent="0.25">
      <c r="A1" s="13" t="s">
        <v>17</v>
      </c>
      <c r="B1" s="14"/>
      <c r="C1" s="14" t="s">
        <v>18</v>
      </c>
      <c r="D1" s="15">
        <v>6</v>
      </c>
      <c r="E1" s="15">
        <v>7</v>
      </c>
      <c r="F1" s="14"/>
      <c r="G1" s="14"/>
      <c r="H1" s="16" t="s">
        <v>19</v>
      </c>
      <c r="I1" s="16"/>
      <c r="J1" s="16"/>
      <c r="K1" s="16"/>
      <c r="M1" s="18"/>
    </row>
    <row r="2" spans="1:13" s="22" customFormat="1" x14ac:dyDescent="0.25">
      <c r="A2" s="19" t="s">
        <v>0</v>
      </c>
      <c r="B2" s="19" t="s">
        <v>4</v>
      </c>
      <c r="C2" s="19" t="s">
        <v>20</v>
      </c>
      <c r="D2" s="20" t="s">
        <v>21</v>
      </c>
      <c r="E2" s="20" t="s">
        <v>21</v>
      </c>
      <c r="F2" s="19" t="s">
        <v>22</v>
      </c>
      <c r="G2" s="19"/>
      <c r="H2" s="21" t="s">
        <v>4</v>
      </c>
      <c r="I2" s="21" t="s">
        <v>20</v>
      </c>
      <c r="J2" s="21"/>
      <c r="K2" s="21" t="s">
        <v>22</v>
      </c>
      <c r="M2" s="23"/>
    </row>
    <row r="3" spans="1:13" x14ac:dyDescent="0.25">
      <c r="A3" s="24">
        <v>300</v>
      </c>
      <c r="B3" s="25">
        <v>100</v>
      </c>
      <c r="C3" s="26">
        <v>2.64</v>
      </c>
      <c r="D3" s="27">
        <f t="shared" ref="D3:D9" si="0">C3*$D$1</f>
        <v>15.84</v>
      </c>
      <c r="E3" s="28">
        <f t="shared" ref="E3:E9" si="1">C3*$E$1</f>
        <v>18.48</v>
      </c>
      <c r="F3" s="29">
        <f t="shared" ref="F3:F9" si="2">C3/B3</f>
        <v>2.64E-2</v>
      </c>
    </row>
    <row r="4" spans="1:13" x14ac:dyDescent="0.25">
      <c r="A4" s="24">
        <v>300</v>
      </c>
      <c r="B4" s="25">
        <v>150</v>
      </c>
      <c r="C4" s="24">
        <v>3.05</v>
      </c>
      <c r="D4" s="27">
        <f t="shared" si="0"/>
        <v>18.299999999999997</v>
      </c>
      <c r="E4" s="28">
        <f t="shared" si="1"/>
        <v>21.349999999999998</v>
      </c>
      <c r="F4" s="29">
        <f t="shared" si="2"/>
        <v>2.0333333333333332E-2</v>
      </c>
    </row>
    <row r="5" spans="1:13" x14ac:dyDescent="0.25">
      <c r="A5" s="26">
        <v>300</v>
      </c>
      <c r="B5" s="25">
        <v>200</v>
      </c>
      <c r="C5" s="26">
        <v>3.36</v>
      </c>
      <c r="D5" s="27">
        <f t="shared" si="0"/>
        <v>20.16</v>
      </c>
      <c r="E5" s="28">
        <f t="shared" si="1"/>
        <v>23.52</v>
      </c>
      <c r="F5" s="29">
        <f t="shared" si="2"/>
        <v>1.6799999999999999E-2</v>
      </c>
    </row>
    <row r="6" spans="1:13" x14ac:dyDescent="0.25">
      <c r="A6" s="33">
        <v>300</v>
      </c>
      <c r="B6" s="25">
        <v>300</v>
      </c>
      <c r="C6" s="33">
        <v>4.51</v>
      </c>
      <c r="D6" s="34">
        <f t="shared" si="0"/>
        <v>27.06</v>
      </c>
      <c r="E6" s="35">
        <f t="shared" si="1"/>
        <v>31.57</v>
      </c>
      <c r="F6" s="36">
        <f t="shared" si="2"/>
        <v>1.5033333333333333E-2</v>
      </c>
      <c r="H6" s="30">
        <v>222</v>
      </c>
      <c r="I6" s="30">
        <v>3.76</v>
      </c>
      <c r="J6" s="30">
        <f>I6*$E$1</f>
        <v>26.32</v>
      </c>
      <c r="K6" s="37">
        <f>I6/H6</f>
        <v>1.6936936936936937E-2</v>
      </c>
    </row>
    <row r="7" spans="1:13" x14ac:dyDescent="0.25">
      <c r="A7" s="33">
        <v>300</v>
      </c>
      <c r="B7" s="25">
        <v>400</v>
      </c>
      <c r="C7" s="33">
        <v>5.14</v>
      </c>
      <c r="D7" s="34">
        <f t="shared" si="0"/>
        <v>30.839999999999996</v>
      </c>
      <c r="E7" s="35">
        <f t="shared" si="1"/>
        <v>35.979999999999997</v>
      </c>
      <c r="F7" s="36">
        <f t="shared" si="2"/>
        <v>1.2849999999999999E-2</v>
      </c>
      <c r="H7" s="30">
        <v>222</v>
      </c>
      <c r="I7" s="30">
        <v>4.42</v>
      </c>
      <c r="J7" s="30">
        <f>I7*$E$1</f>
        <v>30.939999999999998</v>
      </c>
      <c r="K7" s="37">
        <f>I7/H7</f>
        <v>1.9909909909909911E-2</v>
      </c>
    </row>
    <row r="8" spans="1:13" x14ac:dyDescent="0.25">
      <c r="A8" s="33">
        <v>300</v>
      </c>
      <c r="B8" s="25">
        <v>500</v>
      </c>
      <c r="C8" s="33">
        <v>6.05</v>
      </c>
      <c r="D8" s="34">
        <f t="shared" si="0"/>
        <v>36.299999999999997</v>
      </c>
      <c r="E8" s="35">
        <f t="shared" si="1"/>
        <v>42.35</v>
      </c>
      <c r="F8" s="36">
        <f t="shared" si="2"/>
        <v>1.21E-2</v>
      </c>
    </row>
    <row r="9" spans="1:13" x14ac:dyDescent="0.25">
      <c r="A9" s="33">
        <v>300</v>
      </c>
      <c r="B9" s="25">
        <v>600</v>
      </c>
      <c r="C9" s="33">
        <v>6.96</v>
      </c>
      <c r="D9" s="34">
        <f t="shared" si="0"/>
        <v>41.76</v>
      </c>
      <c r="E9" s="35">
        <f t="shared" si="1"/>
        <v>48.72</v>
      </c>
      <c r="F9" s="36">
        <f t="shared" si="2"/>
        <v>1.1599999999999999E-2</v>
      </c>
    </row>
    <row r="10" spans="1:13" x14ac:dyDescent="0.25">
      <c r="F10" s="39"/>
    </row>
    <row r="11" spans="1:13" x14ac:dyDescent="0.25">
      <c r="A11" s="26">
        <v>500</v>
      </c>
      <c r="B11" s="25">
        <v>100</v>
      </c>
      <c r="C11" s="40">
        <f>C3*$C$15/$C$7</f>
        <v>2.3729182879377437</v>
      </c>
      <c r="D11" s="34">
        <f t="shared" ref="D11:D17" si="3">C11*$D$1</f>
        <v>14.237509727626463</v>
      </c>
      <c r="E11" s="35">
        <f t="shared" ref="E11:E17" si="4">C11*$E$1</f>
        <v>16.610428015564207</v>
      </c>
      <c r="F11" s="36">
        <f t="shared" ref="F11:F17" si="5">C11/B11</f>
        <v>2.3729182879377437E-2</v>
      </c>
    </row>
    <row r="12" spans="1:13" x14ac:dyDescent="0.25">
      <c r="A12" s="26">
        <v>500</v>
      </c>
      <c r="B12" s="25">
        <v>150</v>
      </c>
      <c r="C12" s="40">
        <f>C4*$C$15/$C$7</f>
        <v>2.7414396887159533</v>
      </c>
      <c r="D12" s="34">
        <f t="shared" si="3"/>
        <v>16.44863813229572</v>
      </c>
      <c r="E12" s="35">
        <f t="shared" si="4"/>
        <v>19.190077821011673</v>
      </c>
      <c r="F12" s="36">
        <f t="shared" si="5"/>
        <v>1.8276264591439689E-2</v>
      </c>
    </row>
    <row r="13" spans="1:13" x14ac:dyDescent="0.25">
      <c r="A13" s="26">
        <v>500</v>
      </c>
      <c r="B13" s="25">
        <v>200</v>
      </c>
      <c r="C13" s="40">
        <f>C5*$C$15/$C$7</f>
        <v>3.020077821011673</v>
      </c>
      <c r="D13" s="34">
        <f t="shared" si="3"/>
        <v>18.120466926070037</v>
      </c>
      <c r="E13" s="35">
        <f t="shared" si="4"/>
        <v>21.140544747081712</v>
      </c>
      <c r="F13" s="36">
        <f t="shared" si="5"/>
        <v>1.5100389105058365E-2</v>
      </c>
    </row>
    <row r="14" spans="1:13" x14ac:dyDescent="0.25">
      <c r="A14" s="26">
        <v>500</v>
      </c>
      <c r="B14" s="25">
        <v>300</v>
      </c>
      <c r="C14" s="40">
        <f>C6*$C$15/$C$7</f>
        <v>4.0537354085603114</v>
      </c>
      <c r="D14" s="34">
        <f t="shared" si="3"/>
        <v>24.32241245136187</v>
      </c>
      <c r="E14" s="35">
        <f t="shared" si="4"/>
        <v>28.376147859922181</v>
      </c>
      <c r="F14" s="36">
        <f t="shared" si="5"/>
        <v>1.3512451361867704E-2</v>
      </c>
    </row>
    <row r="15" spans="1:13" x14ac:dyDescent="0.25">
      <c r="A15" s="26">
        <v>500</v>
      </c>
      <c r="B15" s="25">
        <v>400</v>
      </c>
      <c r="C15" s="26">
        <v>4.62</v>
      </c>
      <c r="D15" s="34">
        <f t="shared" si="3"/>
        <v>27.72</v>
      </c>
      <c r="E15" s="35">
        <f t="shared" si="4"/>
        <v>32.340000000000003</v>
      </c>
      <c r="F15" s="36">
        <f t="shared" si="5"/>
        <v>1.155E-2</v>
      </c>
    </row>
    <row r="16" spans="1:13" x14ac:dyDescent="0.25">
      <c r="A16" s="26">
        <v>500</v>
      </c>
      <c r="B16" s="25">
        <v>500</v>
      </c>
      <c r="C16" s="40">
        <f>C8*$C$15/$C$7</f>
        <v>5.4379377431906617</v>
      </c>
      <c r="D16" s="34">
        <f t="shared" si="3"/>
        <v>32.627626459143968</v>
      </c>
      <c r="E16" s="35">
        <f t="shared" si="4"/>
        <v>38.065564202334635</v>
      </c>
      <c r="F16" s="36">
        <f t="shared" si="5"/>
        <v>1.0875875486381324E-2</v>
      </c>
    </row>
    <row r="17" spans="1:14" x14ac:dyDescent="0.25">
      <c r="A17" s="26">
        <v>500</v>
      </c>
      <c r="B17" s="25">
        <v>600</v>
      </c>
      <c r="C17" s="40">
        <f>C9*$C$15/$C$7</f>
        <v>6.2558754863813233</v>
      </c>
      <c r="D17" s="34">
        <f t="shared" si="3"/>
        <v>37.535252918287938</v>
      </c>
      <c r="E17" s="35">
        <f t="shared" si="4"/>
        <v>43.791128404669266</v>
      </c>
      <c r="F17" s="36">
        <f t="shared" si="5"/>
        <v>1.0426459143968872E-2</v>
      </c>
    </row>
    <row r="18" spans="1:14" x14ac:dyDescent="0.25">
      <c r="M18" s="31"/>
    </row>
    <row r="19" spans="1:14" x14ac:dyDescent="0.25">
      <c r="L19" s="41"/>
      <c r="M19" s="42"/>
    </row>
    <row r="20" spans="1:14" x14ac:dyDescent="0.25">
      <c r="L20" s="41"/>
      <c r="M20" s="42"/>
    </row>
    <row r="21" spans="1:14" x14ac:dyDescent="0.25">
      <c r="L21" s="41"/>
      <c r="M21" s="42"/>
      <c r="N21" s="43"/>
    </row>
    <row r="22" spans="1:14" x14ac:dyDescent="0.25">
      <c r="L22" s="41"/>
      <c r="M22" s="42"/>
    </row>
    <row r="23" spans="1:14" x14ac:dyDescent="0.25">
      <c r="L23" s="41"/>
      <c r="M23" s="41"/>
    </row>
    <row r="24" spans="1:14" x14ac:dyDescent="0.25">
      <c r="L24" s="41"/>
      <c r="M24" s="42"/>
    </row>
    <row r="25" spans="1:14" x14ac:dyDescent="0.25">
      <c r="L25" s="41"/>
      <c r="M25" s="42"/>
    </row>
    <row r="26" spans="1:14" x14ac:dyDescent="0.25">
      <c r="L26" s="26"/>
    </row>
    <row r="27" spans="1:14" x14ac:dyDescent="0.25">
      <c r="L27" s="26"/>
    </row>
    <row r="28" spans="1:14" x14ac:dyDescent="0.25">
      <c r="L28" s="26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Kalkulation f Autor</vt:lpstr>
      <vt:lpstr>LektSatzDruck</vt:lpstr>
      <vt:lpstr>PR_Preisliste</vt:lpstr>
      <vt:lpstr>LP_Primerate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Knill</dc:creator>
  <cp:lastModifiedBy>Harald Knill</cp:lastModifiedBy>
  <dcterms:created xsi:type="dcterms:W3CDTF">2018-05-04T09:51:40Z</dcterms:created>
  <dcterms:modified xsi:type="dcterms:W3CDTF">2019-10-16T13:03:18Z</dcterms:modified>
</cp:coreProperties>
</file>